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32" yWindow="576" windowWidth="22716" windowHeight="11316"/>
  </bookViews>
  <sheets>
    <sheet name="Rekapitulace stavby" sheetId="1" r:id="rId1"/>
    <sheet name="1.1 - Soupis prací - Výmě..." sheetId="2" r:id="rId2"/>
    <sheet name="2.1 - Soupis prací - Vedl..." sheetId="3" r:id="rId3"/>
    <sheet name="Pokyny pro vyplnění" sheetId="4" r:id="rId4"/>
  </sheets>
  <definedNames>
    <definedName name="_xlnm._FilterDatabase" localSheetId="1" hidden="1">'1.1 - Soupis prací - Výmě...'!$C$93:$K$471</definedName>
    <definedName name="_xlnm._FilterDatabase" localSheetId="2" hidden="1">'2.1 - Soupis prací - Vedl...'!$C$86:$K$96</definedName>
    <definedName name="_xlnm.Print_Titles" localSheetId="1">'1.1 - Soupis prací - Výmě...'!$93:$93</definedName>
    <definedName name="_xlnm.Print_Titles" localSheetId="2">'2.1 - Soupis prací - Vedl...'!$86:$86</definedName>
    <definedName name="_xlnm.Print_Titles" localSheetId="0">'Rekapitulace stavby'!$49:$49</definedName>
    <definedName name="_xlnm.Print_Area" localSheetId="1">'1.1 - Soupis prací - Výmě...'!$C$4:$J$38,'1.1 - Soupis prací - Výmě...'!$C$44:$J$73,'1.1 - Soupis prací - Výmě...'!$C$79:$K$471</definedName>
    <definedName name="_xlnm.Print_Area" localSheetId="2">'2.1 - Soupis prací - Vedl...'!$C$4:$J$38,'2.1 - Soupis prací - Vedl...'!$C$44:$J$66,'2.1 - Soupis prací - Vedl...'!$C$72:$K$96</definedName>
    <definedName name="_xlnm.Print_Area" localSheetId="3">'Pokyny pro vyplnění'!$B$2:$K$69,'Pokyny pro vyplnění'!$B$72:$K$116,'Pokyny pro vyplnění'!$B$119:$K$188,'Pokyny pro vyplnění'!$B$196:$K$216</definedName>
    <definedName name="_xlnm.Print_Area" localSheetId="0">'Rekapitulace stavby'!$D$4:$AO$33,'Rekapitulace stavby'!$C$39:$AQ$56</definedName>
  </definedNames>
  <calcPr calcId="125725"/>
</workbook>
</file>

<file path=xl/calcChain.xml><?xml version="1.0" encoding="utf-8"?>
<calcChain xmlns="http://schemas.openxmlformats.org/spreadsheetml/2006/main">
  <c r="AY55" i="1"/>
  <c r="AX55"/>
  <c r="BI96" i="3"/>
  <c r="BH96"/>
  <c r="BG96"/>
  <c r="BF96"/>
  <c r="T96"/>
  <c r="T95" s="1"/>
  <c r="R96"/>
  <c r="R95" s="1"/>
  <c r="P96"/>
  <c r="P95" s="1"/>
  <c r="BK96"/>
  <c r="BK95" s="1"/>
  <c r="J95" s="1"/>
  <c r="J65" s="1"/>
  <c r="J96"/>
  <c r="BE96" s="1"/>
  <c r="BI94"/>
  <c r="BH94"/>
  <c r="BG94"/>
  <c r="BF94"/>
  <c r="T94"/>
  <c r="T93" s="1"/>
  <c r="R94"/>
  <c r="R93" s="1"/>
  <c r="P94"/>
  <c r="P93" s="1"/>
  <c r="BK94"/>
  <c r="BK93" s="1"/>
  <c r="J93" s="1"/>
  <c r="J64" s="1"/>
  <c r="J94"/>
  <c r="BE94" s="1"/>
  <c r="BI92"/>
  <c r="BH92"/>
  <c r="BG92"/>
  <c r="BF92"/>
  <c r="T92"/>
  <c r="T91" s="1"/>
  <c r="R92"/>
  <c r="R91" s="1"/>
  <c r="P92"/>
  <c r="P91" s="1"/>
  <c r="BK92"/>
  <c r="BK91" s="1"/>
  <c r="J91" s="1"/>
  <c r="J63" s="1"/>
  <c r="J92"/>
  <c r="BE92" s="1"/>
  <c r="BI90"/>
  <c r="F36" s="1"/>
  <c r="BD55" i="1" s="1"/>
  <c r="BD54" s="1"/>
  <c r="BH90" i="3"/>
  <c r="F35" s="1"/>
  <c r="BC55" i="1" s="1"/>
  <c r="BC54" s="1"/>
  <c r="AY54" s="1"/>
  <c r="BG90" i="3"/>
  <c r="F34" s="1"/>
  <c r="BB55" i="1" s="1"/>
  <c r="BB54" s="1"/>
  <c r="AX54" s="1"/>
  <c r="BF90" i="3"/>
  <c r="F33" s="1"/>
  <c r="BA55" i="1" s="1"/>
  <c r="BA54" s="1"/>
  <c r="AW54" s="1"/>
  <c r="BE90" i="3"/>
  <c r="F32" s="1"/>
  <c r="AZ55" i="1" s="1"/>
  <c r="AZ54" s="1"/>
  <c r="AV54" s="1"/>
  <c r="T90" i="3"/>
  <c r="T89" s="1"/>
  <c r="T88" s="1"/>
  <c r="T87" s="1"/>
  <c r="R90"/>
  <c r="R89" s="1"/>
  <c r="R88" s="1"/>
  <c r="R87" s="1"/>
  <c r="P90"/>
  <c r="P89" s="1"/>
  <c r="P88" s="1"/>
  <c r="P87" s="1"/>
  <c r="AU55" i="1" s="1"/>
  <c r="AU54" s="1"/>
  <c r="BK90" i="3"/>
  <c r="BK89" s="1"/>
  <c r="J90"/>
  <c r="J83"/>
  <c r="F83"/>
  <c r="F81"/>
  <c r="E79"/>
  <c r="J55"/>
  <c r="F55"/>
  <c r="F53"/>
  <c r="E51"/>
  <c r="J20"/>
  <c r="E20"/>
  <c r="F84" s="1"/>
  <c r="J19"/>
  <c r="J14"/>
  <c r="J81" s="1"/>
  <c r="E7"/>
  <c r="E75" s="1"/>
  <c r="AY53" i="1"/>
  <c r="AX53"/>
  <c r="BI471" i="2"/>
  <c r="BH471"/>
  <c r="BG471"/>
  <c r="BF471"/>
  <c r="T471"/>
  <c r="T470" s="1"/>
  <c r="R471"/>
  <c r="R470" s="1"/>
  <c r="P471"/>
  <c r="P470" s="1"/>
  <c r="BK471"/>
  <c r="BK470" s="1"/>
  <c r="J470" s="1"/>
  <c r="J72" s="1"/>
  <c r="J471"/>
  <c r="BE471" s="1"/>
  <c r="BI469"/>
  <c r="BH469"/>
  <c r="BG469"/>
  <c r="BF469"/>
  <c r="BE469"/>
  <c r="T469"/>
  <c r="R469"/>
  <c r="P469"/>
  <c r="BK469"/>
  <c r="J469"/>
  <c r="BI468"/>
  <c r="BH468"/>
  <c r="BG468"/>
  <c r="BF468"/>
  <c r="T468"/>
  <c r="R468"/>
  <c r="P468"/>
  <c r="BK468"/>
  <c r="J468"/>
  <c r="BE468" s="1"/>
  <c r="BI467"/>
  <c r="BH467"/>
  <c r="BG467"/>
  <c r="BF467"/>
  <c r="BE467"/>
  <c r="T467"/>
  <c r="R467"/>
  <c r="P467"/>
  <c r="BK467"/>
  <c r="J467"/>
  <c r="BI461"/>
  <c r="BH461"/>
  <c r="BG461"/>
  <c r="BF461"/>
  <c r="BE461"/>
  <c r="T461"/>
  <c r="T460" s="1"/>
  <c r="R461"/>
  <c r="R460" s="1"/>
  <c r="P461"/>
  <c r="P460" s="1"/>
  <c r="BK461"/>
  <c r="BK460" s="1"/>
  <c r="J460" s="1"/>
  <c r="J71" s="1"/>
  <c r="J461"/>
  <c r="BI459"/>
  <c r="BH459"/>
  <c r="BG459"/>
  <c r="BF459"/>
  <c r="T459"/>
  <c r="R459"/>
  <c r="P459"/>
  <c r="BK459"/>
  <c r="J459"/>
  <c r="BE459" s="1"/>
  <c r="BI455"/>
  <c r="BH455"/>
  <c r="BG455"/>
  <c r="BF455"/>
  <c r="T455"/>
  <c r="R455"/>
  <c r="P455"/>
  <c r="BK455"/>
  <c r="J455"/>
  <c r="BE455" s="1"/>
  <c r="BI451"/>
  <c r="BH451"/>
  <c r="BG451"/>
  <c r="BF451"/>
  <c r="T451"/>
  <c r="R451"/>
  <c r="P451"/>
  <c r="BK451"/>
  <c r="J451"/>
  <c r="BE451" s="1"/>
  <c r="BI450"/>
  <c r="BH450"/>
  <c r="BG450"/>
  <c r="BF450"/>
  <c r="BE450"/>
  <c r="T450"/>
  <c r="R450"/>
  <c r="P450"/>
  <c r="BK450"/>
  <c r="J450"/>
  <c r="BI449"/>
  <c r="BH449"/>
  <c r="BG449"/>
  <c r="BF449"/>
  <c r="T449"/>
  <c r="R449"/>
  <c r="P449"/>
  <c r="BK449"/>
  <c r="J449"/>
  <c r="BE449" s="1"/>
  <c r="BI444"/>
  <c r="BH444"/>
  <c r="BG444"/>
  <c r="BF444"/>
  <c r="BE444"/>
  <c r="T444"/>
  <c r="T443" s="1"/>
  <c r="R444"/>
  <c r="R443" s="1"/>
  <c r="P444"/>
  <c r="P443" s="1"/>
  <c r="BK444"/>
  <c r="BK443" s="1"/>
  <c r="J443" s="1"/>
  <c r="J70" s="1"/>
  <c r="J444"/>
  <c r="BI441"/>
  <c r="BH441"/>
  <c r="BG441"/>
  <c r="BF441"/>
  <c r="T441"/>
  <c r="R441"/>
  <c r="P441"/>
  <c r="BK441"/>
  <c r="J441"/>
  <c r="BE441" s="1"/>
  <c r="BI440"/>
  <c r="BH440"/>
  <c r="BG440"/>
  <c r="BF440"/>
  <c r="BE440"/>
  <c r="T440"/>
  <c r="R440"/>
  <c r="P440"/>
  <c r="BK440"/>
  <c r="J440"/>
  <c r="BI439"/>
  <c r="BH439"/>
  <c r="BG439"/>
  <c r="BF439"/>
  <c r="T439"/>
  <c r="R439"/>
  <c r="P439"/>
  <c r="BK439"/>
  <c r="J439"/>
  <c r="BE439" s="1"/>
  <c r="BI438"/>
  <c r="BH438"/>
  <c r="BG438"/>
  <c r="BF438"/>
  <c r="BE438"/>
  <c r="T438"/>
  <c r="R438"/>
  <c r="P438"/>
  <c r="BK438"/>
  <c r="J438"/>
  <c r="BI437"/>
  <c r="BH437"/>
  <c r="BG437"/>
  <c r="BF437"/>
  <c r="T437"/>
  <c r="R437"/>
  <c r="P437"/>
  <c r="BK437"/>
  <c r="J437"/>
  <c r="BE437" s="1"/>
  <c r="BI436"/>
  <c r="BH436"/>
  <c r="BG436"/>
  <c r="BF436"/>
  <c r="BE436"/>
  <c r="T436"/>
  <c r="R436"/>
  <c r="P436"/>
  <c r="BK436"/>
  <c r="J436"/>
  <c r="BI435"/>
  <c r="BH435"/>
  <c r="BG435"/>
  <c r="BF435"/>
  <c r="BE435"/>
  <c r="T435"/>
  <c r="R435"/>
  <c r="P435"/>
  <c r="BK435"/>
  <c r="J435"/>
  <c r="BI434"/>
  <c r="BH434"/>
  <c r="BG434"/>
  <c r="BF434"/>
  <c r="BE434"/>
  <c r="T434"/>
  <c r="R434"/>
  <c r="P434"/>
  <c r="BK434"/>
  <c r="J434"/>
  <c r="BI433"/>
  <c r="BH433"/>
  <c r="BG433"/>
  <c r="BF433"/>
  <c r="BE433"/>
  <c r="T433"/>
  <c r="R433"/>
  <c r="P433"/>
  <c r="BK433"/>
  <c r="J433"/>
  <c r="BI432"/>
  <c r="BH432"/>
  <c r="BG432"/>
  <c r="BF432"/>
  <c r="BE432"/>
  <c r="T432"/>
  <c r="R432"/>
  <c r="P432"/>
  <c r="BK432"/>
  <c r="J432"/>
  <c r="BI431"/>
  <c r="BH431"/>
  <c r="BG431"/>
  <c r="BF431"/>
  <c r="BE431"/>
  <c r="T431"/>
  <c r="R431"/>
  <c r="P431"/>
  <c r="BK431"/>
  <c r="J431"/>
  <c r="BI430"/>
  <c r="BH430"/>
  <c r="BG430"/>
  <c r="BF430"/>
  <c r="BE430"/>
  <c r="T430"/>
  <c r="R430"/>
  <c r="P430"/>
  <c r="BK430"/>
  <c r="J430"/>
  <c r="BI429"/>
  <c r="BH429"/>
  <c r="BG429"/>
  <c r="BF429"/>
  <c r="BE429"/>
  <c r="T429"/>
  <c r="R429"/>
  <c r="P429"/>
  <c r="BK429"/>
  <c r="J429"/>
  <c r="BI428"/>
  <c r="BH428"/>
  <c r="BG428"/>
  <c r="BF428"/>
  <c r="BE428"/>
  <c r="T428"/>
  <c r="R428"/>
  <c r="P428"/>
  <c r="BK428"/>
  <c r="J428"/>
  <c r="BI427"/>
  <c r="BH427"/>
  <c r="BG427"/>
  <c r="BF427"/>
  <c r="BE427"/>
  <c r="T427"/>
  <c r="R427"/>
  <c r="P427"/>
  <c r="BK427"/>
  <c r="J427"/>
  <c r="BI426"/>
  <c r="BH426"/>
  <c r="BG426"/>
  <c r="BF426"/>
  <c r="BE426"/>
  <c r="T426"/>
  <c r="T425" s="1"/>
  <c r="R426"/>
  <c r="R425" s="1"/>
  <c r="P426"/>
  <c r="P425" s="1"/>
  <c r="BK426"/>
  <c r="BK425" s="1"/>
  <c r="J425" s="1"/>
  <c r="J69" s="1"/>
  <c r="J426"/>
  <c r="BI423"/>
  <c r="BH423"/>
  <c r="BG423"/>
  <c r="BF423"/>
  <c r="T423"/>
  <c r="R423"/>
  <c r="P423"/>
  <c r="BK423"/>
  <c r="J423"/>
  <c r="BE423" s="1"/>
  <c r="BI420"/>
  <c r="BH420"/>
  <c r="BG420"/>
  <c r="BF420"/>
  <c r="T420"/>
  <c r="R420"/>
  <c r="P420"/>
  <c r="BK420"/>
  <c r="J420"/>
  <c r="BE420" s="1"/>
  <c r="BI417"/>
  <c r="BH417"/>
  <c r="BG417"/>
  <c r="BF417"/>
  <c r="T417"/>
  <c r="R417"/>
  <c r="P417"/>
  <c r="BK417"/>
  <c r="J417"/>
  <c r="BE417" s="1"/>
  <c r="BI409"/>
  <c r="BH409"/>
  <c r="BG409"/>
  <c r="BF409"/>
  <c r="T409"/>
  <c r="R409"/>
  <c r="P409"/>
  <c r="BK409"/>
  <c r="J409"/>
  <c r="BE409" s="1"/>
  <c r="BI408"/>
  <c r="BH408"/>
  <c r="BG408"/>
  <c r="BF408"/>
  <c r="T408"/>
  <c r="R408"/>
  <c r="P408"/>
  <c r="BK408"/>
  <c r="J408"/>
  <c r="BE408" s="1"/>
  <c r="BI407"/>
  <c r="BH407"/>
  <c r="BG407"/>
  <c r="BF407"/>
  <c r="T407"/>
  <c r="R407"/>
  <c r="P407"/>
  <c r="BK407"/>
  <c r="J407"/>
  <c r="BE407" s="1"/>
  <c r="BI406"/>
  <c r="BH406"/>
  <c r="BG406"/>
  <c r="BF406"/>
  <c r="T406"/>
  <c r="R406"/>
  <c r="P406"/>
  <c r="BK406"/>
  <c r="J406"/>
  <c r="BE406" s="1"/>
  <c r="BI405"/>
  <c r="BH405"/>
  <c r="BG405"/>
  <c r="BF405"/>
  <c r="T405"/>
  <c r="R405"/>
  <c r="P405"/>
  <c r="BK405"/>
  <c r="J405"/>
  <c r="BE405" s="1"/>
  <c r="BI404"/>
  <c r="BH404"/>
  <c r="BG404"/>
  <c r="BF404"/>
  <c r="T404"/>
  <c r="R404"/>
  <c r="P404"/>
  <c r="BK404"/>
  <c r="J404"/>
  <c r="BE404" s="1"/>
  <c r="BI403"/>
  <c r="BH403"/>
  <c r="BG403"/>
  <c r="BF403"/>
  <c r="T403"/>
  <c r="R403"/>
  <c r="P403"/>
  <c r="BK403"/>
  <c r="J403"/>
  <c r="BE403" s="1"/>
  <c r="BI402"/>
  <c r="BH402"/>
  <c r="BG402"/>
  <c r="BF402"/>
  <c r="BE402"/>
  <c r="T402"/>
  <c r="R402"/>
  <c r="P402"/>
  <c r="BK402"/>
  <c r="J402"/>
  <c r="BI401"/>
  <c r="BH401"/>
  <c r="BG401"/>
  <c r="BF401"/>
  <c r="T401"/>
  <c r="R401"/>
  <c r="P401"/>
  <c r="BK401"/>
  <c r="J401"/>
  <c r="BE401" s="1"/>
  <c r="BI400"/>
  <c r="BH400"/>
  <c r="BG400"/>
  <c r="BF400"/>
  <c r="BE400"/>
  <c r="T400"/>
  <c r="R400"/>
  <c r="P400"/>
  <c r="BK400"/>
  <c r="J400"/>
  <c r="BI399"/>
  <c r="BH399"/>
  <c r="BG399"/>
  <c r="BF399"/>
  <c r="BE399"/>
  <c r="T399"/>
  <c r="R399"/>
  <c r="P399"/>
  <c r="BK399"/>
  <c r="J399"/>
  <c r="BI398"/>
  <c r="BH398"/>
  <c r="BG398"/>
  <c r="BF398"/>
  <c r="BE398"/>
  <c r="T398"/>
  <c r="R398"/>
  <c r="P398"/>
  <c r="BK398"/>
  <c r="J398"/>
  <c r="BI397"/>
  <c r="BH397"/>
  <c r="BG397"/>
  <c r="BF397"/>
  <c r="BE397"/>
  <c r="T397"/>
  <c r="T396" s="1"/>
  <c r="R397"/>
  <c r="R396" s="1"/>
  <c r="P397"/>
  <c r="P396" s="1"/>
  <c r="BK397"/>
  <c r="BK396" s="1"/>
  <c r="J396" s="1"/>
  <c r="J68" s="1"/>
  <c r="J397"/>
  <c r="BI394"/>
  <c r="BH394"/>
  <c r="BG394"/>
  <c r="BF394"/>
  <c r="T394"/>
  <c r="R394"/>
  <c r="P394"/>
  <c r="BK394"/>
  <c r="J394"/>
  <c r="BE394" s="1"/>
  <c r="BI384"/>
  <c r="BH384"/>
  <c r="BG384"/>
  <c r="BF384"/>
  <c r="T384"/>
  <c r="R384"/>
  <c r="P384"/>
  <c r="BK384"/>
  <c r="J384"/>
  <c r="BE384" s="1"/>
  <c r="BI375"/>
  <c r="BH375"/>
  <c r="BG375"/>
  <c r="BF375"/>
  <c r="T375"/>
  <c r="T374" s="1"/>
  <c r="T373" s="1"/>
  <c r="R375"/>
  <c r="R374" s="1"/>
  <c r="R373" s="1"/>
  <c r="P375"/>
  <c r="P374" s="1"/>
  <c r="P373" s="1"/>
  <c r="BK375"/>
  <c r="BK374" s="1"/>
  <c r="J375"/>
  <c r="BE375" s="1"/>
  <c r="BI371"/>
  <c r="BH371"/>
  <c r="BG371"/>
  <c r="BF371"/>
  <c r="T371"/>
  <c r="T370" s="1"/>
  <c r="R371"/>
  <c r="R370" s="1"/>
  <c r="P371"/>
  <c r="P370" s="1"/>
  <c r="BK371"/>
  <c r="BK370" s="1"/>
  <c r="J370" s="1"/>
  <c r="J65" s="1"/>
  <c r="J371"/>
  <c r="BE371" s="1"/>
  <c r="BI368"/>
  <c r="BH368"/>
  <c r="BG368"/>
  <c r="BF368"/>
  <c r="T368"/>
  <c r="R368"/>
  <c r="P368"/>
  <c r="BK368"/>
  <c r="J368"/>
  <c r="BE368" s="1"/>
  <c r="BI365"/>
  <c r="BH365"/>
  <c r="BG365"/>
  <c r="BF365"/>
  <c r="BE365"/>
  <c r="T365"/>
  <c r="R365"/>
  <c r="P365"/>
  <c r="BK365"/>
  <c r="J365"/>
  <c r="BI363"/>
  <c r="BH363"/>
  <c r="BG363"/>
  <c r="BF363"/>
  <c r="BE363"/>
  <c r="T363"/>
  <c r="R363"/>
  <c r="P363"/>
  <c r="BK363"/>
  <c r="J363"/>
  <c r="BI361"/>
  <c r="BH361"/>
  <c r="BG361"/>
  <c r="BF361"/>
  <c r="BE361"/>
  <c r="T361"/>
  <c r="T360" s="1"/>
  <c r="R361"/>
  <c r="R360" s="1"/>
  <c r="P361"/>
  <c r="P360" s="1"/>
  <c r="BK361"/>
  <c r="BK360" s="1"/>
  <c r="J360" s="1"/>
  <c r="J64" s="1"/>
  <c r="J361"/>
  <c r="BI353"/>
  <c r="BH353"/>
  <c r="BG353"/>
  <c r="BF353"/>
  <c r="T353"/>
  <c r="R353"/>
  <c r="P353"/>
  <c r="BK353"/>
  <c r="J353"/>
  <c r="BE353" s="1"/>
  <c r="BI345"/>
  <c r="BH345"/>
  <c r="BG345"/>
  <c r="BF345"/>
  <c r="T345"/>
  <c r="R345"/>
  <c r="P345"/>
  <c r="BK345"/>
  <c r="J345"/>
  <c r="BE345" s="1"/>
  <c r="BI337"/>
  <c r="BH337"/>
  <c r="BG337"/>
  <c r="BF337"/>
  <c r="T337"/>
  <c r="R337"/>
  <c r="P337"/>
  <c r="BK337"/>
  <c r="J337"/>
  <c r="BE337" s="1"/>
  <c r="BI323"/>
  <c r="BH323"/>
  <c r="BG323"/>
  <c r="BF323"/>
  <c r="T323"/>
  <c r="R323"/>
  <c r="P323"/>
  <c r="BK323"/>
  <c r="J323"/>
  <c r="BE323" s="1"/>
  <c r="BI319"/>
  <c r="BH319"/>
  <c r="BG319"/>
  <c r="BF319"/>
  <c r="BE319"/>
  <c r="T319"/>
  <c r="R319"/>
  <c r="P319"/>
  <c r="BK319"/>
  <c r="J319"/>
  <c r="BI313"/>
  <c r="BH313"/>
  <c r="BG313"/>
  <c r="BF313"/>
  <c r="BE313"/>
  <c r="T313"/>
  <c r="R313"/>
  <c r="P313"/>
  <c r="BK313"/>
  <c r="J313"/>
  <c r="BI309"/>
  <c r="BH309"/>
  <c r="BG309"/>
  <c r="BF309"/>
  <c r="BE309"/>
  <c r="T309"/>
  <c r="R309"/>
  <c r="P309"/>
  <c r="BK309"/>
  <c r="J309"/>
  <c r="BI303"/>
  <c r="BH303"/>
  <c r="BG303"/>
  <c r="BF303"/>
  <c r="BE303"/>
  <c r="T303"/>
  <c r="R303"/>
  <c r="P303"/>
  <c r="BK303"/>
  <c r="J303"/>
  <c r="BI299"/>
  <c r="BH299"/>
  <c r="BG299"/>
  <c r="BF299"/>
  <c r="BE299"/>
  <c r="T299"/>
  <c r="R299"/>
  <c r="P299"/>
  <c r="BK299"/>
  <c r="J299"/>
  <c r="BI291"/>
  <c r="BH291"/>
  <c r="BG291"/>
  <c r="BF291"/>
  <c r="BE291"/>
  <c r="T291"/>
  <c r="R291"/>
  <c r="P291"/>
  <c r="BK291"/>
  <c r="J291"/>
  <c r="BI287"/>
  <c r="BH287"/>
  <c r="BG287"/>
  <c r="BF287"/>
  <c r="BE287"/>
  <c r="T287"/>
  <c r="R287"/>
  <c r="P287"/>
  <c r="BK287"/>
  <c r="J287"/>
  <c r="BI281"/>
  <c r="BH281"/>
  <c r="BG281"/>
  <c r="BF281"/>
  <c r="BE281"/>
  <c r="T281"/>
  <c r="R281"/>
  <c r="P281"/>
  <c r="BK281"/>
  <c r="J281"/>
  <c r="BI279"/>
  <c r="BH279"/>
  <c r="BG279"/>
  <c r="BF279"/>
  <c r="BE279"/>
  <c r="T279"/>
  <c r="R279"/>
  <c r="P279"/>
  <c r="BK279"/>
  <c r="J279"/>
  <c r="BI277"/>
  <c r="BH277"/>
  <c r="BG277"/>
  <c r="BF277"/>
  <c r="BE277"/>
  <c r="T277"/>
  <c r="R277"/>
  <c r="P277"/>
  <c r="BK277"/>
  <c r="J277"/>
  <c r="BI275"/>
  <c r="BH275"/>
  <c r="BG275"/>
  <c r="BF275"/>
  <c r="BE275"/>
  <c r="T275"/>
  <c r="R275"/>
  <c r="P275"/>
  <c r="BK275"/>
  <c r="J275"/>
  <c r="BI273"/>
  <c r="BH273"/>
  <c r="BG273"/>
  <c r="BF273"/>
  <c r="BE273"/>
  <c r="T273"/>
  <c r="R273"/>
  <c r="P273"/>
  <c r="BK273"/>
  <c r="J273"/>
  <c r="BI267"/>
  <c r="BH267"/>
  <c r="BG267"/>
  <c r="BF267"/>
  <c r="BE267"/>
  <c r="T267"/>
  <c r="R267"/>
  <c r="P267"/>
  <c r="BK267"/>
  <c r="J267"/>
  <c r="BI265"/>
  <c r="BH265"/>
  <c r="BG265"/>
  <c r="BF265"/>
  <c r="BE265"/>
  <c r="T265"/>
  <c r="R265"/>
  <c r="P265"/>
  <c r="BK265"/>
  <c r="J265"/>
  <c r="BI263"/>
  <c r="BH263"/>
  <c r="BG263"/>
  <c r="BF263"/>
  <c r="BE263"/>
  <c r="T263"/>
  <c r="R263"/>
  <c r="P263"/>
  <c r="BK263"/>
  <c r="J263"/>
  <c r="BI261"/>
  <c r="BH261"/>
  <c r="BG261"/>
  <c r="BF261"/>
  <c r="BE261"/>
  <c r="T261"/>
  <c r="T260" s="1"/>
  <c r="R261"/>
  <c r="R260" s="1"/>
  <c r="P261"/>
  <c r="P260" s="1"/>
  <c r="BK261"/>
  <c r="BK260" s="1"/>
  <c r="J260" s="1"/>
  <c r="J63" s="1"/>
  <c r="J261"/>
  <c r="BI244"/>
  <c r="BH244"/>
  <c r="BG244"/>
  <c r="BF244"/>
  <c r="T244"/>
  <c r="R244"/>
  <c r="P244"/>
  <c r="BK244"/>
  <c r="J244"/>
  <c r="BE244" s="1"/>
  <c r="BI234"/>
  <c r="BH234"/>
  <c r="BG234"/>
  <c r="BF234"/>
  <c r="T234"/>
  <c r="R234"/>
  <c r="P234"/>
  <c r="BK234"/>
  <c r="J234"/>
  <c r="BE234" s="1"/>
  <c r="BI232"/>
  <c r="BH232"/>
  <c r="BG232"/>
  <c r="BF232"/>
  <c r="T232"/>
  <c r="R232"/>
  <c r="P232"/>
  <c r="BK232"/>
  <c r="J232"/>
  <c r="BE232" s="1"/>
  <c r="BI230"/>
  <c r="BH230"/>
  <c r="BG230"/>
  <c r="BF230"/>
  <c r="T230"/>
  <c r="R230"/>
  <c r="P230"/>
  <c r="BK230"/>
  <c r="J230"/>
  <c r="BE230" s="1"/>
  <c r="BI222"/>
  <c r="BH222"/>
  <c r="BG222"/>
  <c r="BF222"/>
  <c r="T222"/>
  <c r="R222"/>
  <c r="P222"/>
  <c r="BK222"/>
  <c r="J222"/>
  <c r="BE222" s="1"/>
  <c r="BI200"/>
  <c r="BH200"/>
  <c r="BG200"/>
  <c r="BF200"/>
  <c r="T200"/>
  <c r="R200"/>
  <c r="P200"/>
  <c r="BK200"/>
  <c r="J200"/>
  <c r="BE200" s="1"/>
  <c r="BI197"/>
  <c r="BH197"/>
  <c r="BG197"/>
  <c r="BF197"/>
  <c r="T197"/>
  <c r="R197"/>
  <c r="P197"/>
  <c r="BK197"/>
  <c r="J197"/>
  <c r="BE197" s="1"/>
  <c r="BI174"/>
  <c r="BH174"/>
  <c r="BG174"/>
  <c r="BF174"/>
  <c r="T174"/>
  <c r="R174"/>
  <c r="P174"/>
  <c r="BK174"/>
  <c r="J174"/>
  <c r="BE174" s="1"/>
  <c r="BI150"/>
  <c r="BH150"/>
  <c r="BG150"/>
  <c r="BF150"/>
  <c r="T150"/>
  <c r="R150"/>
  <c r="P150"/>
  <c r="BK150"/>
  <c r="J150"/>
  <c r="BE150" s="1"/>
  <c r="BI129"/>
  <c r="BH129"/>
  <c r="BG129"/>
  <c r="BF129"/>
  <c r="T129"/>
  <c r="R129"/>
  <c r="P129"/>
  <c r="BK129"/>
  <c r="J129"/>
  <c r="BE129" s="1"/>
  <c r="BI127"/>
  <c r="BH127"/>
  <c r="BG127"/>
  <c r="BF127"/>
  <c r="BE127"/>
  <c r="T127"/>
  <c r="R127"/>
  <c r="P127"/>
  <c r="BK127"/>
  <c r="J127"/>
  <c r="BI107"/>
  <c r="BH107"/>
  <c r="BG107"/>
  <c r="BF107"/>
  <c r="BE107"/>
  <c r="T107"/>
  <c r="R107"/>
  <c r="P107"/>
  <c r="BK107"/>
  <c r="J107"/>
  <c r="BI100"/>
  <c r="BH100"/>
  <c r="BG100"/>
  <c r="BF100"/>
  <c r="BE100"/>
  <c r="T100"/>
  <c r="R100"/>
  <c r="P100"/>
  <c r="BK100"/>
  <c r="J100"/>
  <c r="BI97"/>
  <c r="F36" s="1"/>
  <c r="BD53" i="1" s="1"/>
  <c r="BD52" s="1"/>
  <c r="BD51" s="1"/>
  <c r="W30" s="1"/>
  <c r="BH97" i="2"/>
  <c r="F35" s="1"/>
  <c r="BC53" i="1" s="1"/>
  <c r="BC52" s="1"/>
  <c r="BG97" i="2"/>
  <c r="F34" s="1"/>
  <c r="BB53" i="1" s="1"/>
  <c r="BB52" s="1"/>
  <c r="BF97" i="2"/>
  <c r="F33" s="1"/>
  <c r="BA53" i="1" s="1"/>
  <c r="BA52" s="1"/>
  <c r="BE97" i="2"/>
  <c r="F32" s="1"/>
  <c r="AZ53" i="1" s="1"/>
  <c r="AZ52" s="1"/>
  <c r="T97" i="2"/>
  <c r="T96" s="1"/>
  <c r="T95" s="1"/>
  <c r="T94" s="1"/>
  <c r="R97"/>
  <c r="R96" s="1"/>
  <c r="R95" s="1"/>
  <c r="R94" s="1"/>
  <c r="P97"/>
  <c r="P96" s="1"/>
  <c r="P95" s="1"/>
  <c r="P94" s="1"/>
  <c r="AU53" i="1" s="1"/>
  <c r="AU52" s="1"/>
  <c r="AU51" s="1"/>
  <c r="BK97" i="2"/>
  <c r="BK96" s="1"/>
  <c r="J97"/>
  <c r="J90"/>
  <c r="F90"/>
  <c r="F88"/>
  <c r="E86"/>
  <c r="J55"/>
  <c r="F55"/>
  <c r="F53"/>
  <c r="E51"/>
  <c r="J20"/>
  <c r="E20"/>
  <c r="F91" s="1"/>
  <c r="J19"/>
  <c r="J14"/>
  <c r="J88" s="1"/>
  <c r="E7"/>
  <c r="E47" s="1"/>
  <c r="AS54" i="1"/>
  <c r="AS52"/>
  <c r="AS51" s="1"/>
  <c r="L47"/>
  <c r="AM46"/>
  <c r="L46"/>
  <c r="AM44"/>
  <c r="L44"/>
  <c r="L42"/>
  <c r="L41"/>
  <c r="BK95" i="2" l="1"/>
  <c r="J96"/>
  <c r="J62" s="1"/>
  <c r="BC51" i="1"/>
  <c r="AY52"/>
  <c r="BB51"/>
  <c r="AX52"/>
  <c r="J374" i="2"/>
  <c r="J67" s="1"/>
  <c r="BK373"/>
  <c r="J373" s="1"/>
  <c r="J66" s="1"/>
  <c r="J89" i="3"/>
  <c r="J62" s="1"/>
  <c r="BK88"/>
  <c r="AT54" i="1"/>
  <c r="BA51"/>
  <c r="AW52"/>
  <c r="AV52"/>
  <c r="AT52" s="1"/>
  <c r="AZ51"/>
  <c r="J53" i="2"/>
  <c r="E82"/>
  <c r="J33"/>
  <c r="AW53" i="1" s="1"/>
  <c r="E47" i="3"/>
  <c r="J32"/>
  <c r="AV55" i="1" s="1"/>
  <c r="F56" i="2"/>
  <c r="J53" i="3"/>
  <c r="J32" i="2"/>
  <c r="AV53" i="1" s="1"/>
  <c r="F56" i="3"/>
  <c r="J33"/>
  <c r="AW55" i="1" s="1"/>
  <c r="AX51" l="1"/>
  <c r="W28"/>
  <c r="BK94" i="2"/>
  <c r="J94" s="1"/>
  <c r="J95"/>
  <c r="J61" s="1"/>
  <c r="J88" i="3"/>
  <c r="J61" s="1"/>
  <c r="BK87"/>
  <c r="J87" s="1"/>
  <c r="W26" i="1"/>
  <c r="AV51"/>
  <c r="W29"/>
  <c r="AY51"/>
  <c r="AW51"/>
  <c r="AK27" s="1"/>
  <c r="W27"/>
  <c r="AT53"/>
  <c r="AT55"/>
  <c r="J29" i="3" l="1"/>
  <c r="J60"/>
  <c r="J60" i="2"/>
  <c r="J29"/>
  <c r="AK26" i="1"/>
  <c r="AT51"/>
  <c r="J38" i="3" l="1"/>
  <c r="AG55" i="1"/>
  <c r="AG53"/>
  <c r="J38" i="2"/>
  <c r="AG54" i="1" l="1"/>
  <c r="AN54" s="1"/>
  <c r="AN55"/>
  <c r="AG52"/>
  <c r="AN53"/>
  <c r="AN52" l="1"/>
  <c r="AG51"/>
  <c r="AN51" l="1"/>
  <c r="AK23"/>
  <c r="AK32" s="1"/>
</calcChain>
</file>

<file path=xl/sharedStrings.xml><?xml version="1.0" encoding="utf-8"?>
<sst xmlns="http://schemas.openxmlformats.org/spreadsheetml/2006/main" count="4694" uniqueCount="841">
  <si>
    <t>Export VZ</t>
  </si>
  <si>
    <t>List obsahuje:</t>
  </si>
  <si>
    <t>1) Rekapitulace stavby</t>
  </si>
  <si>
    <t>2) Rekapitulace objektů stavby a soupisů prací</t>
  </si>
  <si>
    <t>3.0</t>
  </si>
  <si>
    <t>ZAMOK</t>
  </si>
  <si>
    <t>False</t>
  </si>
  <si>
    <t>{dffe6688-6c50-43d6-83e9-3ccf26792cf5}</t>
  </si>
  <si>
    <t>0,01</t>
  </si>
  <si>
    <t>21</t>
  </si>
  <si>
    <t>15</t>
  </si>
  <si>
    <t>REKAPITULACE STAVBY</t>
  </si>
  <si>
    <t>v ---  níže se nacházejí doplnkové a pomocné údaje k sestavám  --- v</t>
  </si>
  <si>
    <t>Návod na vyplnění</t>
  </si>
  <si>
    <t>0,001</t>
  </si>
  <si>
    <t>Kód:</t>
  </si>
  <si>
    <t>PRO-17001a</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</si>
  <si>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</si>
  <si>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</si>
  <si>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Výměna oken a dveří v objektu Volgogradská 32a, Ostrava-Zábřeh - budova A</t>
  </si>
  <si>
    <t>KSO:</t>
  </si>
  <si>
    <t/>
  </si>
  <si>
    <t>CC-CZ:</t>
  </si>
  <si>
    <t>Místo:</t>
  </si>
  <si>
    <t xml:space="preserve"> </t>
  </si>
  <si>
    <t>Datum:</t>
  </si>
  <si>
    <t>10.4.2017</t>
  </si>
  <si>
    <t>Zadavatel:</t>
  </si>
  <si>
    <t>IČ:</t>
  </si>
  <si>
    <t>SMO Ostrava, Městský obvod Ostrava.Jih</t>
  </si>
  <si>
    <t>DIČ:</t>
  </si>
  <si>
    <t>Uchazeč:</t>
  </si>
  <si>
    <t>Vyplň údaj</t>
  </si>
  <si>
    <t>Projektant:</t>
  </si>
  <si>
    <t>Ing. Jaromír Provazník</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</si>
  <si>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</si>
  <si>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</si>
  <si>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</si>
  <si>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</si>
  <si>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</si>
  <si>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</si>
  <si>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</si>
  <si>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</si>
  <si>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</si>
  <si>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</si>
  <si>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</si>
  <si>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</si>
  <si>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</si>
  <si>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</si>
  <si>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</si>
  <si>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</si>
  <si>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</si>
  <si>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</si>
  <si>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</si>
  <si>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</si>
  <si>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</si>
  <si>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</si>
  <si>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</si>
  <si>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</si>
  <si>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</si>
  <si>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</si>
  <si>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</si>
  <si>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</si>
  <si>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</si>
  <si>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</si>
  <si>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</si>
  <si>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</si>
  <si>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</si>
  <si>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</si>
  <si>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</si>
  <si>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</si>
  <si>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</si>
  <si>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</si>
  <si>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</si>
  <si>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</si>
  <si>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</si>
  <si>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</si>
  <si>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STA</t>
  </si>
  <si>
    <t>{f658f5fe-5ebf-46ca-ba60-895ce06ff753}</t>
  </si>
  <si>
    <t>2</t>
  </si>
  <si>
    <t>/</t>
  </si>
  <si>
    <t>1.1</t>
  </si>
  <si>
    <t xml:space="preserve">Soupis prací - Výměna oken a dveří </t>
  </si>
  <si>
    <t>Soupis</t>
  </si>
  <si>
    <t>{c3b23eb9-c9a6-4f83-9a56-66679865ac85}</t>
  </si>
  <si>
    <t xml:space="preserve">Vedlejší a ostatní náklady </t>
  </si>
  <si>
    <t>VON</t>
  </si>
  <si>
    <t>{18866f87-9264-4da8-a7fd-560d4c15a369}</t>
  </si>
  <si>
    <t>2.1</t>
  </si>
  <si>
    <t xml:space="preserve">Soupis prací - Vedlejší a ostatní náklady  </t>
  </si>
  <si>
    <t>{e28e2108-104c-49bd-932f-de1d1fb01014}</t>
  </si>
  <si>
    <t>1) Krycí list soupisu</t>
  </si>
  <si>
    <t>2) Rekapitulace</t>
  </si>
  <si>
    <t>3) Soupis prací</t>
  </si>
  <si>
    <t>Zpět na list:</t>
  </si>
  <si>
    <t>Rekapitulace stavby</t>
  </si>
  <si>
    <t>KRYCÍ LIST SOUPISU</t>
  </si>
  <si>
    <t>Objekt:</t>
  </si>
  <si>
    <t>1 - Výměna oken a dveří v objektu Volgogradská 32a, Ostrava-Zábřeh - budova A</t>
  </si>
  <si>
    <t>Soupis:</t>
  </si>
  <si>
    <t xml:space="preserve">1.1 - Soupis prací - Výměna oken a dveří </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</si>
  <si>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</si>
  <si>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</si>
  <si>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</si>
  <si>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</si>
  <si>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</si>
  <si>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</si>
  <si>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</si>
  <si>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</si>
  <si>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</si>
  <si>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</si>
  <si>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</si>
  <si>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</si>
  <si>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</si>
  <si>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</si>
  <si>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</si>
  <si>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</si>
  <si>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 xml:space="preserve">    786 - Dokončovací práce - stínící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</si>
  <si>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</si>
  <si>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</si>
  <si>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</si>
  <si>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</si>
  <si>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</si>
  <si>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</si>
  <si>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</si>
  <si>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</si>
  <si>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</si>
  <si>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</si>
  <si>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</si>
  <si>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</si>
  <si>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</si>
  <si>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</si>
  <si>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</si>
  <si>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</si>
  <si>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</si>
  <si>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</si>
  <si>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</si>
  <si>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</si>
  <si>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612131121</t>
  </si>
  <si>
    <t>Podkladní a spojovací vrstva vnitřních omítaných ploch penetrace akrylát-silikonová nanášená ručně stěn</t>
  </si>
  <si>
    <t>m2</t>
  </si>
  <si>
    <t>CS ÚRS 2017 01</t>
  </si>
  <si>
    <t>4</t>
  </si>
  <si>
    <t>1631156367</t>
  </si>
  <si>
    <t>VV</t>
  </si>
  <si>
    <t>"vč. A103ažA106+popis TZ</t>
  </si>
  <si>
    <t>8,465+18,12</t>
  </si>
  <si>
    <t>612335122</t>
  </si>
  <si>
    <t>Cementová omítka rýh štuková dvouvrstvá ve stěnách, šířky rýhy přes 150 do 300 mm</t>
  </si>
  <si>
    <t>-1856015345</t>
  </si>
  <si>
    <t>"parapet"</t>
  </si>
  <si>
    <t>12,8*0,3</t>
  </si>
  <si>
    <t>"bez parapetu"</t>
  </si>
  <si>
    <t>(22,05-12,8)*(0,3+0,2)</t>
  </si>
  <si>
    <t>Součet</t>
  </si>
  <si>
    <t>3</t>
  </si>
  <si>
    <t>612335302</t>
  </si>
  <si>
    <t>Cementová omítka ostění nebo nadpraží štuková</t>
  </si>
  <si>
    <t>-1436114426</t>
  </si>
  <si>
    <t>PSC</t>
  </si>
  <si>
    <t xml:space="preserve">Poznámka k souboru cen:_x000D_
1. Ceny lze použít jen pro ocenění samostatně upravovaného ostění a nadpraží ( např. při dodatečné výměně oken nebo zárubní ) v šířce do 300 mm okolo upravovaného otvoru. </t>
  </si>
  <si>
    <t>"o"</t>
  </si>
  <si>
    <t>(2,1+1,15+2,1)*3*0,2</t>
  </si>
  <si>
    <t>(1,6+1,5+1,6)*3*0,2</t>
  </si>
  <si>
    <t>(0,6+1,2+0,6)*0,2</t>
  </si>
  <si>
    <t>(0,7+1,2+0,7)*0,2</t>
  </si>
  <si>
    <t>3*0,5*3*0,2</t>
  </si>
  <si>
    <t>3*0,6*4*0,2</t>
  </si>
  <si>
    <t>(0,9+1,2+0,9)*3*0,2</t>
  </si>
  <si>
    <t>(0,5+1,2+0,5)*0,2</t>
  </si>
  <si>
    <t>(1,2+2,4+1,2)*0,2</t>
  </si>
  <si>
    <t>(1,2+0,6+1,2)*0,2</t>
  </si>
  <si>
    <t>"dv"</t>
  </si>
  <si>
    <t>(2,0+1,1+2,0)*0,2</t>
  </si>
  <si>
    <t>(2,0+0,95+2,0)*0,2</t>
  </si>
  <si>
    <t>(2,0+1,5+2,0)*0,2</t>
  </si>
  <si>
    <t>(3,1+3,0+3,1)*0,2</t>
  </si>
  <si>
    <t>619991001</t>
  </si>
  <si>
    <t>Zakrytí vnitřních ploch před znečištěním včetně pozdějšího odkrytí podlah fólií přilepenou lepící páskou</t>
  </si>
  <si>
    <t>-1775647810</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</si>
  <si>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</si>
  <si>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5</t>
  </si>
  <si>
    <t>619991011</t>
  </si>
  <si>
    <t>Zakrytí vnitřních ploch před znečištěním včetně pozdějšího odkrytí konstrukcí a prvků obalením fólií a přelepením páskou</t>
  </si>
  <si>
    <t>-1810430793</t>
  </si>
  <si>
    <t>1,15*2,1*3</t>
  </si>
  <si>
    <t>1,5*1,6*3</t>
  </si>
  <si>
    <t>1,2*0,6</t>
  </si>
  <si>
    <t>1,2*0,7</t>
  </si>
  <si>
    <t>0,5*0,5*3</t>
  </si>
  <si>
    <t>0,6*0,6*4</t>
  </si>
  <si>
    <t>1,2*0,9*3</t>
  </si>
  <si>
    <t>1,2*0,5</t>
  </si>
  <si>
    <t>2,4*1,2</t>
  </si>
  <si>
    <t>0,6*1,2</t>
  </si>
  <si>
    <t>Mezisoučet</t>
  </si>
  <si>
    <t>1,1*2,0</t>
  </si>
  <si>
    <t>0,95*2,0</t>
  </si>
  <si>
    <t>1,5*2,0</t>
  </si>
  <si>
    <t>3,0*3,1</t>
  </si>
  <si>
    <t>619995001</t>
  </si>
  <si>
    <t>Začištění omítek (s dodáním hmot) kolem oken, dveří, podlah, obkladů apod.</t>
  </si>
  <si>
    <t>m</t>
  </si>
  <si>
    <t>-2077647790</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</si>
  <si>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</si>
  <si>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(2,1+1,15+2,1)*3</t>
  </si>
  <si>
    <t>(1,6+1,5+1,6)*3</t>
  </si>
  <si>
    <t>(0,6+1,2+0,6)</t>
  </si>
  <si>
    <t>(0,7+1,2+0,7)</t>
  </si>
  <si>
    <t>3*0,5*3</t>
  </si>
  <si>
    <t>3*0,6*4</t>
  </si>
  <si>
    <t>(0,9+1,2+0,9)*3</t>
  </si>
  <si>
    <t>(0,5+1,2+0,5)</t>
  </si>
  <si>
    <t>(1,2+2,4+1,2)</t>
  </si>
  <si>
    <t>(1,2+0,6+1,2)</t>
  </si>
  <si>
    <t>(2,0+1,1+2,0)</t>
  </si>
  <si>
    <t>(2,0+0,95+2,0)</t>
  </si>
  <si>
    <t>(2,0+1,5+2,0)</t>
  </si>
  <si>
    <t>(3,1+3,0+3,1)</t>
  </si>
  <si>
    <t>"vnejší"</t>
  </si>
  <si>
    <t>90,6</t>
  </si>
  <si>
    <t>7</t>
  </si>
  <si>
    <t>622143004</t>
  </si>
  <si>
    <t xml:space="preserve">Montáž omítkových profilů plastových nebo pozinkovaných, upevněných vtlačením do podkladní vrstvy nebo přibitím začišťovacích samolepících </t>
  </si>
  <si>
    <t>317401411</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</si>
  <si>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</si>
  <si>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8</t>
  </si>
  <si>
    <t>M</t>
  </si>
  <si>
    <t>590514760</t>
  </si>
  <si>
    <t>profil okenní začišťovací se sklovláknitou armovací tkaninou 9 mm/2,4 m</t>
  </si>
  <si>
    <t>-2016350196</t>
  </si>
  <si>
    <t>P</t>
  </si>
  <si>
    <t>Poznámka k položce:
délka 2,4 m, přesah tkaniny 100 mm</t>
  </si>
  <si>
    <t>181,2*1,05 'Přepočtené koeficientem množství</t>
  </si>
  <si>
    <t>9</t>
  </si>
  <si>
    <t>629991011</t>
  </si>
  <si>
    <t>Zakrytí vnějších ploch před znečištěním včetně pozdějšího odkrytí výplní otvorů a svislých ploch fólií přilepenou lepící páskou</t>
  </si>
  <si>
    <t>-1869847882</t>
  </si>
  <si>
    <t xml:space="preserve">Poznámka k souboru cen:_x000D_
1. V ceně -1012 nejsou započteny náklady na dodávku a montáž začišťovací lišty; tyto se oceňují cenou 622 14-3004 této části katalogu a materiálem ve specifikaci. </t>
  </si>
  <si>
    <t>10</t>
  </si>
  <si>
    <t>631311136</t>
  </si>
  <si>
    <t>Mazanina z betonu prostého bez zvýšených nároků na prostředí tl. přes 120 do 240 mm tř. C 25/30</t>
  </si>
  <si>
    <t>m3</t>
  </si>
  <si>
    <t>1070270971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</si>
  <si>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</si>
  <si>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"vnější"</t>
  </si>
  <si>
    <t>8,0*0,18</t>
  </si>
  <si>
    <t>"vnitřní"</t>
  </si>
  <si>
    <t>5,0*0,18</t>
  </si>
  <si>
    <t>11</t>
  </si>
  <si>
    <t>631319013</t>
  </si>
  <si>
    <t>Příplatek k cenám mazanin za úpravu povrchu mazaniny přehlazením, mazanina tl. přes 120 do 240 mm</t>
  </si>
  <si>
    <t>1299589895</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</si>
  <si>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</si>
  <si>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12</t>
  </si>
  <si>
    <t>631319197</t>
  </si>
  <si>
    <t>Příplatek k cenám mazanin za malou plochu do 5 m2 jednotlivě mazanina tl. přes 120 do 240 mm</t>
  </si>
  <si>
    <t>445877143</t>
  </si>
  <si>
    <t>13</t>
  </si>
  <si>
    <t>632451022</t>
  </si>
  <si>
    <t>Potěr cementový vyrovnávací z malty (MC-15) v pásu o průměrné (střední) tl. přes 20 do 30 mm</t>
  </si>
  <si>
    <t>-1408561904</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</si>
  <si>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</si>
  <si>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1,15*3*0,3</t>
  </si>
  <si>
    <t>1,2*6*0,3</t>
  </si>
  <si>
    <t>0,5*3*0,3</t>
  </si>
  <si>
    <t>0,6*5*0,3</t>
  </si>
  <si>
    <t>2,4*0,3</t>
  </si>
  <si>
    <t>1,5*3*0,3</t>
  </si>
  <si>
    <t>14</t>
  </si>
  <si>
    <t>63248</t>
  </si>
  <si>
    <t>Vyspravení podlahy u nově osazovaných dveří - začištění - viz celý popis TZ</t>
  </si>
  <si>
    <t>549942889</t>
  </si>
  <si>
    <t>1,1+0,95+1,5</t>
  </si>
  <si>
    <t>Ostatní konstrukce a práce, bourání</t>
  </si>
  <si>
    <t>946112113</t>
  </si>
  <si>
    <t>Montáž pojízdných věží trubkových nebo dílcových s maximálním zatížením podlahy do 200 kg/m2 šířky přes 0,9 do 1,6 m, délky do 3,2 m, výšky přes 2,5 m do 3,5 m</t>
  </si>
  <si>
    <t>kus</t>
  </si>
  <si>
    <t>-1059402362</t>
  </si>
  <si>
    <t xml:space="preserve">Poznámka k souboru cen:_x000D_
1. Montáž lešení vyšších, než je uvedeno v souboru cen, se oceňuje individuálně, stejně tak jako konstrukce s vyšším požadovaným zatížením. 2. Pojízdná lešení do tunelů a pojízdná lešení s bočním vysunutím se oceňují individuálně. </t>
  </si>
  <si>
    <t>16</t>
  </si>
  <si>
    <t>946112213</t>
  </si>
  <si>
    <t>Montáž pojízdných věží trubkových nebo dílcových s maximálním zatížením podlahy do 200 kg/m2 Příplatek za první a každý další den použití pojízdného lešení k ceně -2113</t>
  </si>
  <si>
    <t>-1968133469</t>
  </si>
  <si>
    <t>17</t>
  </si>
  <si>
    <t>946112813</t>
  </si>
  <si>
    <t>Demontáž pojízdných věží trubkových nebo dílcových s maximálním zatížením podlahy do 200 kg/m2 šířky přes 0,9 do 1,6 m, délky do 3,2 m, výšky přes 2,5 m do 3,5 m</t>
  </si>
  <si>
    <t>-1446456273</t>
  </si>
  <si>
    <t xml:space="preserve">Poznámka k souboru cen:_x000D_
1. Demontáž lešení vyšších, než je uvedeno v souboru cen, se oceňuje individuálně, stejně tak jako konstrukce s vyšším požadovaným zatížením. </t>
  </si>
  <si>
    <t>18</t>
  </si>
  <si>
    <t>949101111</t>
  </si>
  <si>
    <t>Lešení pomocné pracovní pro objekty pozemních staveb pro zatížení do 150 kg/m2, o výšce lešeňové podlahy do 1,9 m</t>
  </si>
  <si>
    <t>-1933886710</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</si>
  <si>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</si>
  <si>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22,02*2,0*1,3</t>
  </si>
  <si>
    <t>12,0*2,0</t>
  </si>
  <si>
    <t>19</t>
  </si>
  <si>
    <t>952902021</t>
  </si>
  <si>
    <t>Čištění budov při provádění oprav a udržovacích prací podlah hladkých zametením</t>
  </si>
  <si>
    <t>-902062502</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</si>
  <si>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</si>
  <si>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20</t>
  </si>
  <si>
    <t>952902031</t>
  </si>
  <si>
    <t>Čištění budov při provádění oprav a udržovacích prací podlah hladkých omytím</t>
  </si>
  <si>
    <t>-1668903248</t>
  </si>
  <si>
    <t>952902221</t>
  </si>
  <si>
    <t>Čištění budov při provádění oprav a udržovacích prací schodišť zametením</t>
  </si>
  <si>
    <t>-775198086</t>
  </si>
  <si>
    <t>22</t>
  </si>
  <si>
    <t>952902231</t>
  </si>
  <si>
    <t>Čištění budov při provádění oprav a udržovacích prací schodišť omytím</t>
  </si>
  <si>
    <t>4623496</t>
  </si>
  <si>
    <t>23</t>
  </si>
  <si>
    <t>968062374</t>
  </si>
  <si>
    <t>Vybourání dřevěných rámů oken s křídly, dveřních zárubní, vrat, stěn, ostění nebo obkladů rámů oken s křídly zdvojených, plochy do 1 m2</t>
  </si>
  <si>
    <t>1381158665</t>
  </si>
  <si>
    <t xml:space="preserve">Poznámka k souboru cen:_x000D_
1. V cenách -2244 až -2747 jsou započteny i náklady na vyvěšení křídel. </t>
  </si>
  <si>
    <t>1,2*0,6*2</t>
  </si>
  <si>
    <t>0,5*0,5</t>
  </si>
  <si>
    <t>24</t>
  </si>
  <si>
    <t>968062376</t>
  </si>
  <si>
    <t>Vybourání dřevěných rámů oken s křídly, dveřních zárubní, vrat, stěn, ostění nebo obkladů rámů oken s křídly zdvojených, plochy do 4 m2</t>
  </si>
  <si>
    <t>-535495810</t>
  </si>
  <si>
    <t>25</t>
  </si>
  <si>
    <t>968072354</t>
  </si>
  <si>
    <t>Vybourání kovových rámů oken s křídly, dveřních zárubní, vrat, stěn, ostění nebo obkladů okenních rámů s křídly zdvojených, plochy do 1 m2</t>
  </si>
  <si>
    <t>-89469832</t>
  </si>
  <si>
    <t xml:space="preserve">Poznámka k souboru cen:_x000D_
1. V cenách -2244 až -2559 jsou započteny i náklady na vyvěšení křídel. 2. Cenou -2641 se oceňuje i vybourání nosné ocelové konstrukce pro sádrokartonové příčky. </t>
  </si>
  <si>
    <t>0,5*0,5*2</t>
  </si>
  <si>
    <t>26</t>
  </si>
  <si>
    <t>968072355</t>
  </si>
  <si>
    <t>Vybourání kovových rámů oken s křídly, dveřních zárubní, vrat, stěn, ostění nebo obkladů okenních rámů s křídly zdvojených, plochy do 2 m2</t>
  </si>
  <si>
    <t>265249384</t>
  </si>
  <si>
    <t>27</t>
  </si>
  <si>
    <t>968072356</t>
  </si>
  <si>
    <t>Vybourání kovových rámů oken s křídly, dveřních zárubní, vrat, stěn, ostění nebo obkladů okenních rámů s křídly zdvojených, plochy do 4 m2</t>
  </si>
  <si>
    <t>1179525034</t>
  </si>
  <si>
    <t>28</t>
  </si>
  <si>
    <t>968072455</t>
  </si>
  <si>
    <t>Vybourání kovových rámů oken s křídly, dveřních zárubní, vrat, stěn, ostění nebo obkladů dveřních zárubní, plochy do 2 m2</t>
  </si>
  <si>
    <t>-1944987974</t>
  </si>
  <si>
    <t>29</t>
  </si>
  <si>
    <t>968072456</t>
  </si>
  <si>
    <t>Vybourání kovových rámů oken s křídly, dveřních zárubní, vrat, stěn, ostění nebo obkladů dveřních zárubní, plochy přes 2 m2</t>
  </si>
  <si>
    <t>-1510571928</t>
  </si>
  <si>
    <t>30</t>
  </si>
  <si>
    <t>968072559</t>
  </si>
  <si>
    <t>Vybourání kovových rámů oken s křídly, dveřních zárubní, vrat, stěn, ostění nebo obkladů vrat, mimo posuvných a skládacích, plochy přes 5 m2</t>
  </si>
  <si>
    <t>534169126</t>
  </si>
  <si>
    <t>3,0*3,0</t>
  </si>
  <si>
    <t>31</t>
  </si>
  <si>
    <t>96807288-M</t>
  </si>
  <si>
    <t>Vybourání kovových mříží</t>
  </si>
  <si>
    <t>520314526</t>
  </si>
  <si>
    <t xml:space="preserve">1,45*2,4*3 </t>
  </si>
  <si>
    <t>1,7*1,7*2</t>
  </si>
  <si>
    <t>1,7*1,8</t>
  </si>
  <si>
    <t>2,6*1,4</t>
  </si>
  <si>
    <t>1,4*1,1*3</t>
  </si>
  <si>
    <t>1,4*0,9</t>
  </si>
  <si>
    <t>1,4*0,8</t>
  </si>
  <si>
    <t>0,8*1,4</t>
  </si>
  <si>
    <t>1,4*0,55</t>
  </si>
  <si>
    <t>0,7*0,8*6</t>
  </si>
  <si>
    <t>0,7*0,6</t>
  </si>
  <si>
    <t>32</t>
  </si>
  <si>
    <t>985112133</t>
  </si>
  <si>
    <t>Odsekání degradovaného betonu rubu kleneb a podlah, tloušťky přes 30 do 50 mm</t>
  </si>
  <si>
    <t>-1837977223</t>
  </si>
  <si>
    <t xml:space="preserve">Poznámka k souboru cen:_x000D_
1. V ceně -2111 až -2133 jsou započteny i náklady na odstranění degradovaného betonu ručním pneumatickým kladivem s dočištěním k obnažení betonářské výztuže a jejím ručním očištěním. </t>
  </si>
  <si>
    <t>8,0*2</t>
  </si>
  <si>
    <t>5,0*2</t>
  </si>
  <si>
    <t>33</t>
  </si>
  <si>
    <t>985112193</t>
  </si>
  <si>
    <t>Odsekání degradovaného betonu Příplatek k cenám za plochu do 10 m2 jednotlivě</t>
  </si>
  <si>
    <t>866244323</t>
  </si>
  <si>
    <t>8,0</t>
  </si>
  <si>
    <t>5,0</t>
  </si>
  <si>
    <t>34</t>
  </si>
  <si>
    <t>985323111</t>
  </si>
  <si>
    <t>Spojovací můstek reprofilovaného betonu na cementové bázi, tloušťky 1 mm</t>
  </si>
  <si>
    <t>1749860757</t>
  </si>
  <si>
    <t>997</t>
  </si>
  <si>
    <t>Přesun sutě</t>
  </si>
  <si>
    <t>35</t>
  </si>
  <si>
    <t>997013211</t>
  </si>
  <si>
    <t>Vnitrostaveništní doprava suti a vybouraných hmot vodorovně do 50 m svisle ručně (nošením po schodech) pro budovy a haly výšky do 6 m</t>
  </si>
  <si>
    <t>t</t>
  </si>
  <si>
    <t>1016857670</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</si>
  <si>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</si>
  <si>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36</t>
  </si>
  <si>
    <t>997013501</t>
  </si>
  <si>
    <t>Odvoz suti a vybouraných hmot na skládku nebo meziskládku se složením, na vzdálenost do 1 km</t>
  </si>
  <si>
    <t>-1183149518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</si>
  <si>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</si>
  <si>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37</t>
  </si>
  <si>
    <t>997013509</t>
  </si>
  <si>
    <t>Odvoz suti a vybouraných hmot na skládku nebo meziskládku se složením, na vzdálenost Příplatek k ceně za každý další i započatý 1 km přes 1 km</t>
  </si>
  <si>
    <t>-614744130</t>
  </si>
  <si>
    <t>5,691*20 'Přepočtené koeficientem množství</t>
  </si>
  <si>
    <t>38</t>
  </si>
  <si>
    <t>997013831</t>
  </si>
  <si>
    <t>Poplatek za uložení stavebního odpadu na skládce (skládkovné) směsného</t>
  </si>
  <si>
    <t>-1722715313</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</si>
  <si>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</si>
  <si>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</si>
  <si>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</si>
  <si>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39</t>
  </si>
  <si>
    <t>998018001</t>
  </si>
  <si>
    <t>Přesun hmot pro budovy občanské výstavby, bydlení, výrobu a služby ruční - bez užití mechanizace vodorovná dopravní vzdálenost do 100 m pro budovy s jakoukoliv nosnou konstrukcí výšky do 6 m</t>
  </si>
  <si>
    <t>-649802042</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</si>
  <si>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</si>
  <si>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</si>
  <si>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</si>
  <si>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764</t>
  </si>
  <si>
    <t>Konstrukce klempířské</t>
  </si>
  <si>
    <t>40</t>
  </si>
  <si>
    <t>764002851</t>
  </si>
  <si>
    <t>Demontáž klempířských konstrukcí oplechování parapetů do suti</t>
  </si>
  <si>
    <t>102313114</t>
  </si>
  <si>
    <t>1,15*3</t>
  </si>
  <si>
    <t>1,2*6</t>
  </si>
  <si>
    <t>0,5*3</t>
  </si>
  <si>
    <t>0,6*5</t>
  </si>
  <si>
    <t>2,4</t>
  </si>
  <si>
    <t>1,5*3</t>
  </si>
  <si>
    <t>41</t>
  </si>
  <si>
    <t>764216603</t>
  </si>
  <si>
    <t>Oplechování parapetů z pozinkovaného plechu s povrchovou úpravou rovných mechanicky kotvené, bez rohů rš 250 mm</t>
  </si>
  <si>
    <t>-10217041</t>
  </si>
  <si>
    <t>"dle výpisu"</t>
  </si>
  <si>
    <t>"1/K"</t>
  </si>
  <si>
    <t>42</t>
  </si>
  <si>
    <t>998764101</t>
  </si>
  <si>
    <t>Přesun hmot pro konstrukce klempířské stanovený z hmotnosti přesunovaného materiálu vodorovná dopravní vzdálenost do 50 m v objektech výšky do 6 m</t>
  </si>
  <si>
    <t>-1315323390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</si>
  <si>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</si>
  <si>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</si>
  <si>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</si>
  <si>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43</t>
  </si>
  <si>
    <t>766-01</t>
  </si>
  <si>
    <t>M+D Plastové okno 1150x2100mm vč. kotvení, kování, pákového ovladače, zasklení, pásky 2x,povrchové úpravy, doplňků a všech požadavků - viz celý popis 1+TZ</t>
  </si>
  <si>
    <t>1924532670</t>
  </si>
  <si>
    <t>44</t>
  </si>
  <si>
    <t>766-02</t>
  </si>
  <si>
    <t>M+D Plastové okno 1500x1600mm vč. kotvení, kování, zasklení, pásky 2x,povrchové úpravy, doplňků a všech požadavků - viz celý popis 2+TZ</t>
  </si>
  <si>
    <t>-144774593</t>
  </si>
  <si>
    <t>45</t>
  </si>
  <si>
    <t>766-03a</t>
  </si>
  <si>
    <t>M+D Plastové okno 1200x600mm vč. kotvení, kování, zasklení, pásky 2x,povrchové úpravy, doplňků a všech požadavků - viz celý popis 3a+TZ</t>
  </si>
  <si>
    <t>520514829</t>
  </si>
  <si>
    <t>46</t>
  </si>
  <si>
    <t>766-03b</t>
  </si>
  <si>
    <t>M+D Plastové okno 1200x700mm vč. kotvení, kování, zasklení, pásky 2x,povrchové úpravy, doplňků a všech požadavků - viz celý popis 3b+TZ</t>
  </si>
  <si>
    <t>-1407731723</t>
  </si>
  <si>
    <t>47</t>
  </si>
  <si>
    <t>766-04Aa</t>
  </si>
  <si>
    <t>M+D Plastové okno 500x500mm vč. kotvení, kování, zasklení, pásky 2x,povrchové úpravy, doplňků a všech požadavků - viz celý popis 4Aa+TZ</t>
  </si>
  <si>
    <t>-1843576057</t>
  </si>
  <si>
    <t>48</t>
  </si>
  <si>
    <t>766-04Ab</t>
  </si>
  <si>
    <t>M+D Plastové okno 500x500mm vč. kotvení, kování, zasklení neprůhledné, pásky 2x,povrchové úpravy, doplňků a všech požadavků - viz celý popis 4Ab+TZ</t>
  </si>
  <si>
    <t>936959473</t>
  </si>
  <si>
    <t>49</t>
  </si>
  <si>
    <t>766-04B</t>
  </si>
  <si>
    <t>M+D Plastové okno 600x600mm vč. kotvení, kování, zasklení neprůhledné, pásky 2x,povrchové úpravy, doplňků a všech požadavků - viz celý popis 4B+TZ</t>
  </si>
  <si>
    <t>-139268914</t>
  </si>
  <si>
    <t>50</t>
  </si>
  <si>
    <t>766-05a</t>
  </si>
  <si>
    <t>M+D Plastové okno 1200x900mm vč. kotvení, kování, zasklení ,pásky 2x,povrchové úpravy, doplňků a všech požadavků - viz celý popis 5a+TZ</t>
  </si>
  <si>
    <t>-925284282</t>
  </si>
  <si>
    <t>51</t>
  </si>
  <si>
    <t>766-05b</t>
  </si>
  <si>
    <t>M+D Plastové okno 1200x900mm vč. kotvení, kování, zasklení neprůhledné, pásky 2x,povrchové úpravy, doplňků a všech požadavků - viz celý popis 5b+TZ</t>
  </si>
  <si>
    <t>5439427</t>
  </si>
  <si>
    <t>52</t>
  </si>
  <si>
    <t>766-06</t>
  </si>
  <si>
    <t>M+D Plastové okno 1200x500mm vč. kotvení, kování, zasklení pevné, pásky 2x,povrchové úpravy, doplňků a všech požadavků - viz celý popis 6+TZ</t>
  </si>
  <si>
    <t>-1925317149</t>
  </si>
  <si>
    <t>53</t>
  </si>
  <si>
    <t>766-07</t>
  </si>
  <si>
    <t>M+D Plastové okno 2400x1200mm vč. kotvení, kování, zasklení , pásky 2x,povrchové úpravy, doplňků a všech požadavků - viz celý popis 7+TZ</t>
  </si>
  <si>
    <t>-1545269970</t>
  </si>
  <si>
    <t>54</t>
  </si>
  <si>
    <t>766-08</t>
  </si>
  <si>
    <t>M+D Plastové okno 600x1200mm vč. kotvení, kování, zasklení , pásky 2x,povrchové úpravy, doplňků a všech požadavků - viz celý popis 8+TZ</t>
  </si>
  <si>
    <t>-1053145564</t>
  </si>
  <si>
    <t>55</t>
  </si>
  <si>
    <t>766-1/D</t>
  </si>
  <si>
    <t>M+D PVC parapetní deska š ~100mm vč. koncovek - dle technických požadavků vč. kotvení a doplňků - viz celý popis 1/D</t>
  </si>
  <si>
    <t>1900097440</t>
  </si>
  <si>
    <t>"dle výpis"</t>
  </si>
  <si>
    <t>1,2*4</t>
  </si>
  <si>
    <t>0,6</t>
  </si>
  <si>
    <t>0,5</t>
  </si>
  <si>
    <t>56</t>
  </si>
  <si>
    <t>766441811</t>
  </si>
  <si>
    <t>Demontáž parapetních desek dřevěných nebo plastových šířky do 300 mm délky do 1m</t>
  </si>
  <si>
    <t>-681362490</t>
  </si>
  <si>
    <t>57</t>
  </si>
  <si>
    <t>766441821</t>
  </si>
  <si>
    <t>Demontáž parapetních desek dřevěných nebo plastových šířky do 300 mm délky přes 1m</t>
  </si>
  <si>
    <t>-823382977</t>
  </si>
  <si>
    <t>58</t>
  </si>
  <si>
    <t>998766101</t>
  </si>
  <si>
    <t>Přesun hmot pro konstrukce truhlářské stanovený z hmotnosti přesunovaného materiálu vodorovná dopravní vzdálenost do 50 m v objektech výšky do 6 m</t>
  </si>
  <si>
    <t>1777922964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</si>
  <si>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</si>
  <si>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</si>
  <si>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</si>
  <si>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59</t>
  </si>
  <si>
    <t>767-11</t>
  </si>
  <si>
    <t xml:space="preserve">M+D Vstupní ocelové zateplené dveře pro stav. otvor 1100x2000mm vč. kotvení, kování, pásky 2x,povrchové úpravy, doplňků a všech požadavků - viz celý popis 11+TZ </t>
  </si>
  <si>
    <t>-2132302373</t>
  </si>
  <si>
    <t>60</t>
  </si>
  <si>
    <t>767-12</t>
  </si>
  <si>
    <t>M+D Vstupní ocelové zateplené dveře pro stav. otvor 950x2000mm vč. kotvení, kování, pásky 2x,povrchové úpravy, doplňků a všech požadavků - viz celý popis 12+TZ</t>
  </si>
  <si>
    <t>-1983822352</t>
  </si>
  <si>
    <t>61</t>
  </si>
  <si>
    <t>767-13</t>
  </si>
  <si>
    <t>M+D Dvoukřídlová vrata ocelové zateplené dveře pro stav. otvor 1500x2000mm vč. kotvení, kování, pásky 2x,povrchové úpravy, doplňků a všech požadavků - viz celý popis 13+TZ</t>
  </si>
  <si>
    <t>-1748399143</t>
  </si>
  <si>
    <t>62</t>
  </si>
  <si>
    <t>767-14</t>
  </si>
  <si>
    <t>M+D Dvoukřídlová vrata ocelové zateplené dveře pro stav. otvor 3000x3000mm s integrovanými dveřmi 800x2000mm vč. kotvení, kování, pásky 2x,povrchové úpravy, doplňků a všech požadavků - viz celý popis 14+TZ</t>
  </si>
  <si>
    <t>569642312</t>
  </si>
  <si>
    <t>63</t>
  </si>
  <si>
    <t>767-1a/Z</t>
  </si>
  <si>
    <t xml:space="preserve">M+D Ochranná ocelová mříž 1450x2400mm vč. kotvení, povrchové úpravy žárový pozink a nátěr, doplňků a všech požadavků - viz celý popis 1a/Z </t>
  </si>
  <si>
    <t>-2045284922</t>
  </si>
  <si>
    <t>64</t>
  </si>
  <si>
    <t>767-1b/Z</t>
  </si>
  <si>
    <t>M+D Ochranná ocelová mříž 1700x1700mm vč. kotvení, povrchové úpravy žárový pozink a nátěr, doplňků a všech požadavků - viz celý popis 1b/Z</t>
  </si>
  <si>
    <t>-868217304</t>
  </si>
  <si>
    <t>65</t>
  </si>
  <si>
    <t>767-1c/Z</t>
  </si>
  <si>
    <t>M+D Ochranná ocelová mříž 1700x1800mm vč. kotvení, povrchové úpravy žárový pozink a nátěr, doplňků a všech požadavků - viz celý popis 1c/Z</t>
  </si>
  <si>
    <t>1926914650</t>
  </si>
  <si>
    <t>66</t>
  </si>
  <si>
    <t>767-1d/Z</t>
  </si>
  <si>
    <t>M+D Ochranná ocelová mříž 2600x1400mm vč. kotvení, povrchové úpravy žárový pozink a nátěr, doplňků a všech požadavků - viz celý popis 1d/Z</t>
  </si>
  <si>
    <t>558815057</t>
  </si>
  <si>
    <t>67</t>
  </si>
  <si>
    <t>767-1e/Z</t>
  </si>
  <si>
    <t>M+D Ochranná ocelová mříž 1400x1100mm vč. kotvení, povrchové úpravy žárový pozink a nátěr, doplňků a všech požadavků - viz celý popis 1e/Z</t>
  </si>
  <si>
    <t>-791358714</t>
  </si>
  <si>
    <t>68</t>
  </si>
  <si>
    <t>767-1f/Z</t>
  </si>
  <si>
    <t>M+D Ochranná ocelová mříž 1400x900mm vč. kotvení, povrchové úpravy žárový pozink a nátěr, doplňků a všech požadavků - viz celý popis 1f/Z</t>
  </si>
  <si>
    <t>-2136414581</t>
  </si>
  <si>
    <t>69</t>
  </si>
  <si>
    <t>767-1g/Z</t>
  </si>
  <si>
    <t>M+D Ochranná ocelová mříž 1400x800mm vč. kotvení, povrchové úpravy žárový pozink a nátěr, doplňků a všech požadavků - viz celý popis 1g/Z</t>
  </si>
  <si>
    <t>-1810124370</t>
  </si>
  <si>
    <t>70</t>
  </si>
  <si>
    <t>767-1h/Z</t>
  </si>
  <si>
    <t>M+D Ochranná ocelová mříž 800x1400mm vč. kotvení, povrchové úpravy žárový pozink a nátěr, doplňků a všech požadavků - viz celý popis 1g/Z</t>
  </si>
  <si>
    <t>-2089644495</t>
  </si>
  <si>
    <t>71</t>
  </si>
  <si>
    <t>767-1i/Z</t>
  </si>
  <si>
    <t>M+D Ochranná ocelová mříž 1400x550mm vč. kotvení, povrchové úpravy žárový pozink a nátěr, doplňků a všech požadavků - viz celý popis 1i/Z</t>
  </si>
  <si>
    <t>986347387</t>
  </si>
  <si>
    <t>72</t>
  </si>
  <si>
    <t>767-1j/Z</t>
  </si>
  <si>
    <t>M+D Ochranná ocelová mříž 700x800mm vč. kotvení, povrchové úpravy žárový pozink a nátěr, doplňků a všech požadavků - viz celý popis 1j/Z</t>
  </si>
  <si>
    <t>1667217500</t>
  </si>
  <si>
    <t>73</t>
  </si>
  <si>
    <t>767-1k/Z</t>
  </si>
  <si>
    <t>M+D Ochranná ocelová mříž 700x600mm vč. kotvení, povrchové úpravy žárový pozink a nátěr, doplňků a všech požadavků - viz celý popis 1k/Z</t>
  </si>
  <si>
    <t>186837142</t>
  </si>
  <si>
    <t>74</t>
  </si>
  <si>
    <t>998767101</t>
  </si>
  <si>
    <t>Přesun hmot pro zámečnické konstrukce stanovený z hmotnosti přesunovaného materiálu vodorovná dopravní vzdálenost do 50 m v objektech výšky do 6 m</t>
  </si>
  <si>
    <t>-1459833620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</si>
  <si>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</si>
  <si>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</si>
  <si>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</si>
  <si>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75</t>
  </si>
  <si>
    <t>783801203</t>
  </si>
  <si>
    <t>Příprava podkladu omítek před provedením nátěru okartáčování</t>
  </si>
  <si>
    <t>110885852</t>
  </si>
  <si>
    <t>"dle začištění"</t>
  </si>
  <si>
    <t>90,6*0,15</t>
  </si>
  <si>
    <t>76</t>
  </si>
  <si>
    <t>783823135</t>
  </si>
  <si>
    <t>Penetrační nátěr omítek hladkých omítek hladkých, zrnitých tenkovrstvých nebo štukových stupně členitosti 1 a 2 silikonový</t>
  </si>
  <si>
    <t>500008258</t>
  </si>
  <si>
    <t>77</t>
  </si>
  <si>
    <t>783827425</t>
  </si>
  <si>
    <t>Krycí (ochranný ) nátěr omítek dvojnásobný hladkých omítek hladkých, zrnitých tenkovrstvých nebo štukových stupně členitosti 1 a 2 silikonový</t>
  </si>
  <si>
    <t>-663833573</t>
  </si>
  <si>
    <t>78</t>
  </si>
  <si>
    <t>783901453</t>
  </si>
  <si>
    <t>Příprava podkladu betonových podlah před provedením nátěru vysátím</t>
  </si>
  <si>
    <t>1936965009</t>
  </si>
  <si>
    <t>79</t>
  </si>
  <si>
    <t>783933151</t>
  </si>
  <si>
    <t>Penetrační nátěr betonových podlah hladkých (z pohledového nebo gletovaného betonu, stěrky apod.) epoxidový</t>
  </si>
  <si>
    <t>1699499920</t>
  </si>
  <si>
    <t>80</t>
  </si>
  <si>
    <t>783937161</t>
  </si>
  <si>
    <t>Krycí (uzavírací) nátěr betonových podlah dvojnásobný epoxidový vodou ředitelný</t>
  </si>
  <si>
    <t>899220577</t>
  </si>
  <si>
    <t>784</t>
  </si>
  <si>
    <t>Dokončovací práce - malby a tapety</t>
  </si>
  <si>
    <t>81</t>
  </si>
  <si>
    <t>784121001</t>
  </si>
  <si>
    <t>Oškrabání malby v místnostech výšky do 3,80 m</t>
  </si>
  <si>
    <t>-968374911</t>
  </si>
  <si>
    <t xml:space="preserve">Poznámka k souboru cen:_x000D_
1. Cenami souboru cen se oceňuje jakýkoli počet současně škrabaných vrstev barvy. </t>
  </si>
  <si>
    <t>"vnitřní ostění a rýhy"</t>
  </si>
  <si>
    <t>82</t>
  </si>
  <si>
    <t>784181121</t>
  </si>
  <si>
    <t>Penetrace podkladu jednonásobná hloubková v místnostech výšky do 3,80 m</t>
  </si>
  <si>
    <t>551635425</t>
  </si>
  <si>
    <t>83</t>
  </si>
  <si>
    <t>784221101</t>
  </si>
  <si>
    <t>Malby z malířských směsí otěruvzdorných za sucha dvojnásobné, bílé za sucha otěruvzdorné dobře v místnostech výšky do 3,80 m</t>
  </si>
  <si>
    <t>-304948398</t>
  </si>
  <si>
    <t>84</t>
  </si>
  <si>
    <t>784221131</t>
  </si>
  <si>
    <t>Malby z malířských směsí otěruvzdorných za sucha Příplatek k cenám dvojnásobných maleb za zvýšenou pracnost při provádění malého rozsahu plochy do 5 m2</t>
  </si>
  <si>
    <t>-494287417</t>
  </si>
  <si>
    <t>786</t>
  </si>
  <si>
    <t>Dokončovací práce - stínící</t>
  </si>
  <si>
    <t>85</t>
  </si>
  <si>
    <t>786-1/C</t>
  </si>
  <si>
    <t>M+D Horizontální hliníkové žaluzie barvy bílé vč. doplňků a všech požadavků - viz celý popis 1/C</t>
  </si>
  <si>
    <t>-344164339</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</si>
  <si>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</si>
  <si>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</si>
  <si>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</si>
  <si>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</si>
  <si>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</si>
  <si>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</si>
  <si>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 xml:space="preserve">    VRN9 - Ostatní náklady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</si>
  <si>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</si>
  <si>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</si>
  <si>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</si>
  <si>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</si>
  <si>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</si>
  <si>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</si>
  <si>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soubor</t>
  </si>
  <si>
    <t>1024</t>
  </si>
  <si>
    <t>-586322085</t>
  </si>
  <si>
    <t>VRN4</t>
  </si>
  <si>
    <t>Inženýrská činnost</t>
  </si>
  <si>
    <t>IČ-01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</si>
  <si>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t>
  </si>
  <si>
    <t>Kč</t>
  </si>
  <si>
    <t>-187090485</t>
  </si>
  <si>
    <t>VRN7</t>
  </si>
  <si>
    <t>Provozní vlivy</t>
  </si>
  <si>
    <t>PV-03</t>
  </si>
  <si>
    <t>Provoz investora, třetích osob</t>
  </si>
  <si>
    <t>907591183</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</si>
  <si>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</si>
  <si>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</si>
  <si>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</si>
  <si>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</si>
  <si>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1589241570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</si>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</sst>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sz val="8"/>
      <color rgb="FFFF0000"/>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2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9" fillId="0" borderId="0" xfId="0" applyFont="1" applyAlignment="1" applyProtection="1">
      <alignment horizontal="left"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2" fillId="0" borderId="0" xfId="0" applyFont="1" applyAlignment="1" applyProtection="1">
      <alignment vertical="center" wrapText="1"/>
    </xf>
    <xf numFmtId="0" fontId="0" fillId="0" borderId="18" xfId="0" applyFont="1" applyBorder="1" applyAlignment="1" applyProtection="1">
      <alignment vertical="center"/>
    </xf>
    <xf numFmtId="0" fontId="42" fillId="0" borderId="0" xfId="0" applyFont="1" applyBorder="1" applyAlignment="1" applyProtection="1">
      <alignment vertical="center"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top"/>
      <protection locked="0"/>
    </xf>
    <xf numFmtId="0" fontId="46" fillId="0" borderId="34" xfId="0" applyFont="1" applyBorder="1" applyAlignment="1" applyProtection="1">
      <alignment horizontal="left"/>
      <protection locked="0"/>
    </xf>
    <xf numFmtId="0" fontId="45" fillId="0" borderId="1" xfId="0" applyFont="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49" fontId="47"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 customHeight="1">
      <c r="AR2" s="405"/>
      <c r="AS2" s="405"/>
      <c r="AT2" s="405"/>
      <c r="AU2" s="405"/>
      <c r="AV2" s="405"/>
      <c r="AW2" s="405"/>
      <c r="AX2" s="405"/>
      <c r="AY2" s="405"/>
      <c r="AZ2" s="405"/>
      <c r="BA2" s="405"/>
      <c r="BB2" s="405"/>
      <c r="BC2" s="405"/>
      <c r="BD2" s="405"/>
      <c r="BE2" s="405"/>
      <c r="BS2" s="25" t="s">
        <v>8</v>
      </c>
      <c r="BT2" s="25" t="s">
        <v>9</v>
      </c>
    </row>
    <row r="3" spans="1:74" ht="6.9"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 customHeight="1">
      <c r="B5" s="29"/>
      <c r="C5" s="30"/>
      <c r="D5" s="35" t="s">
        <v>15</v>
      </c>
      <c r="E5" s="30"/>
      <c r="F5" s="30"/>
      <c r="G5" s="30"/>
      <c r="H5" s="30"/>
      <c r="I5" s="30"/>
      <c r="J5" s="30"/>
      <c r="K5" s="366" t="s">
        <v>16</v>
      </c>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0"/>
      <c r="AQ5" s="32"/>
      <c r="BE5" s="364" t="s">
        <v>17</v>
      </c>
      <c r="BS5" s="25" t="s">
        <v>8</v>
      </c>
    </row>
    <row r="6" spans="1:74" ht="36.9" customHeight="1">
      <c r="B6" s="29"/>
      <c r="C6" s="30"/>
      <c r="D6" s="37" t="s">
        <v>18</v>
      </c>
      <c r="E6" s="30"/>
      <c r="F6" s="30"/>
      <c r="G6" s="30"/>
      <c r="H6" s="30"/>
      <c r="I6" s="30"/>
      <c r="J6" s="30"/>
      <c r="K6" s="368" t="s">
        <v>19</v>
      </c>
      <c r="L6" s="367"/>
      <c r="M6" s="367"/>
      <c r="N6" s="367"/>
      <c r="O6" s="367"/>
      <c r="P6" s="367"/>
      <c r="Q6" s="367"/>
      <c r="R6" s="367"/>
      <c r="S6" s="367"/>
      <c r="T6" s="367"/>
      <c r="U6" s="367"/>
      <c r="V6" s="367"/>
      <c r="W6" s="367"/>
      <c r="X6" s="367"/>
      <c r="Y6" s="367"/>
      <c r="Z6" s="367"/>
      <c r="AA6" s="367"/>
      <c r="AB6" s="367"/>
      <c r="AC6" s="367"/>
      <c r="AD6" s="367"/>
      <c r="AE6" s="367"/>
      <c r="AF6" s="367"/>
      <c r="AG6" s="367"/>
      <c r="AH6" s="367"/>
      <c r="AI6" s="367"/>
      <c r="AJ6" s="367"/>
      <c r="AK6" s="367"/>
      <c r="AL6" s="367"/>
      <c r="AM6" s="367"/>
      <c r="AN6" s="367"/>
      <c r="AO6" s="367"/>
      <c r="AP6" s="30"/>
      <c r="AQ6" s="32"/>
      <c r="BE6" s="365"/>
      <c r="BS6" s="25" t="s">
        <v>8</v>
      </c>
    </row>
    <row r="7" spans="1:74" ht="14.4"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21</v>
      </c>
      <c r="AO7" s="30"/>
      <c r="AP7" s="30"/>
      <c r="AQ7" s="32"/>
      <c r="BE7" s="365"/>
      <c r="BS7" s="25" t="s">
        <v>8</v>
      </c>
    </row>
    <row r="8" spans="1:74" ht="14.4"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65"/>
      <c r="BS8" s="25" t="s">
        <v>8</v>
      </c>
    </row>
    <row r="9" spans="1:74"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65"/>
      <c r="BS9" s="25" t="s">
        <v>8</v>
      </c>
    </row>
    <row r="10" spans="1:74" ht="14.4"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21</v>
      </c>
      <c r="AO10" s="30"/>
      <c r="AP10" s="30"/>
      <c r="AQ10" s="32"/>
      <c r="BE10" s="365"/>
      <c r="BS10" s="25" t="s">
        <v>8</v>
      </c>
    </row>
    <row r="11" spans="1:74" ht="18.45"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21</v>
      </c>
      <c r="AO11" s="30"/>
      <c r="AP11" s="30"/>
      <c r="AQ11" s="32"/>
      <c r="BE11" s="365"/>
      <c r="BS11" s="25" t="s">
        <v>8</v>
      </c>
    </row>
    <row r="12" spans="1:74" ht="6.9"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65"/>
      <c r="BS12" s="25" t="s">
        <v>8</v>
      </c>
    </row>
    <row r="13" spans="1:74" ht="14.4"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32</v>
      </c>
      <c r="AO13" s="30"/>
      <c r="AP13" s="30"/>
      <c r="AQ13" s="32"/>
      <c r="BE13" s="365"/>
      <c r="BS13" s="25" t="s">
        <v>8</v>
      </c>
    </row>
    <row r="14" spans="1:74" ht="13.2">
      <c r="B14" s="29"/>
      <c r="C14" s="30"/>
      <c r="D14" s="30"/>
      <c r="E14" s="369" t="s">
        <v>32</v>
      </c>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8" t="s">
        <v>30</v>
      </c>
      <c r="AL14" s="30"/>
      <c r="AM14" s="30"/>
      <c r="AN14" s="40" t="s">
        <v>32</v>
      </c>
      <c r="AO14" s="30"/>
      <c r="AP14" s="30"/>
      <c r="AQ14" s="32"/>
      <c r="BE14" s="365"/>
      <c r="BS14" s="25" t="s">
        <v>8</v>
      </c>
    </row>
    <row r="15" spans="1:74" ht="6.9"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65"/>
      <c r="BS15" s="25" t="s">
        <v>6</v>
      </c>
    </row>
    <row r="16" spans="1:74" ht="14.4"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21</v>
      </c>
      <c r="AO16" s="30"/>
      <c r="AP16" s="30"/>
      <c r="AQ16" s="32"/>
      <c r="BE16" s="365"/>
      <c r="BS16" s="25" t="s">
        <v>6</v>
      </c>
    </row>
    <row r="17" spans="2:71" ht="18.45"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21</v>
      </c>
      <c r="AO17" s="30"/>
      <c r="AP17" s="30"/>
      <c r="AQ17" s="32"/>
      <c r="BE17" s="365"/>
      <c r="BS17" s="25" t="s">
        <v>35</v>
      </c>
    </row>
    <row r="18" spans="2:71" ht="6.9"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65"/>
      <c r="BS18" s="25" t="s">
        <v>8</v>
      </c>
    </row>
    <row r="19" spans="2:71" ht="14.4" customHeight="1">
      <c r="B19" s="29"/>
      <c r="C19" s="30"/>
      <c r="D19" s="38"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65"/>
      <c r="BS19" s="25" t="s">
        <v>8</v>
      </c>
    </row>
    <row r="20" spans="2:71" ht="56.4" customHeight="1">
      <c r="B20" s="29"/>
      <c r="C20" s="30"/>
      <c r="D20" s="30"/>
      <c r="E20" s="371" t="s">
        <v>37</v>
      </c>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0"/>
      <c r="AP20" s="30"/>
      <c r="AQ20" s="32"/>
      <c r="BE20" s="365"/>
      <c r="BS20" s="25" t="s">
        <v>6</v>
      </c>
    </row>
    <row r="21" spans="2:71" ht="6.9"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65"/>
    </row>
    <row r="22" spans="2:71" ht="6.9"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65"/>
    </row>
    <row r="23" spans="2:71" s="1" customFormat="1" ht="25.95" customHeight="1">
      <c r="B23" s="42"/>
      <c r="C23" s="43"/>
      <c r="D23" s="44" t="s">
        <v>38</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2">
        <f>ROUND(AG51,2)</f>
        <v>0</v>
      </c>
      <c r="AL23" s="373"/>
      <c r="AM23" s="373"/>
      <c r="AN23" s="373"/>
      <c r="AO23" s="373"/>
      <c r="AP23" s="43"/>
      <c r="AQ23" s="46"/>
      <c r="BE23" s="365"/>
    </row>
    <row r="24" spans="2:71" s="1" customFormat="1" ht="6.9"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65"/>
    </row>
    <row r="25" spans="2:71" s="1" customFormat="1" ht="12">
      <c r="B25" s="42"/>
      <c r="C25" s="43"/>
      <c r="D25" s="43"/>
      <c r="E25" s="43"/>
      <c r="F25" s="43"/>
      <c r="G25" s="43"/>
      <c r="H25" s="43"/>
      <c r="I25" s="43"/>
      <c r="J25" s="43"/>
      <c r="K25" s="43"/>
      <c r="L25" s="374" t="s">
        <v>39</v>
      </c>
      <c r="M25" s="374"/>
      <c r="N25" s="374"/>
      <c r="O25" s="374"/>
      <c r="P25" s="43"/>
      <c r="Q25" s="43"/>
      <c r="R25" s="43"/>
      <c r="S25" s="43"/>
      <c r="T25" s="43"/>
      <c r="U25" s="43"/>
      <c r="V25" s="43"/>
      <c r="W25" s="374" t="s">
        <v>40</v>
      </c>
      <c r="X25" s="374"/>
      <c r="Y25" s="374"/>
      <c r="Z25" s="374"/>
      <c r="AA25" s="374"/>
      <c r="AB25" s="374"/>
      <c r="AC25" s="374"/>
      <c r="AD25" s="374"/>
      <c r="AE25" s="374"/>
      <c r="AF25" s="43"/>
      <c r="AG25" s="43"/>
      <c r="AH25" s="43"/>
      <c r="AI25" s="43"/>
      <c r="AJ25" s="43"/>
      <c r="AK25" s="374" t="s">
        <v>41</v>
      </c>
      <c r="AL25" s="374"/>
      <c r="AM25" s="374"/>
      <c r="AN25" s="374"/>
      <c r="AO25" s="374"/>
      <c r="AP25" s="43"/>
      <c r="AQ25" s="46"/>
      <c r="BE25" s="365"/>
    </row>
    <row r="26" spans="2:71" s="2" customFormat="1" ht="14.4" customHeight="1">
      <c r="B26" s="48"/>
      <c r="C26" s="49"/>
      <c r="D26" s="50" t="s">
        <v>42</v>
      </c>
      <c r="E26" s="49"/>
      <c r="F26" s="50" t="s">
        <v>43</v>
      </c>
      <c r="G26" s="49"/>
      <c r="H26" s="49"/>
      <c r="I26" s="49"/>
      <c r="J26" s="49"/>
      <c r="K26" s="49"/>
      <c r="L26" s="375">
        <v>0.21</v>
      </c>
      <c r="M26" s="376"/>
      <c r="N26" s="376"/>
      <c r="O26" s="376"/>
      <c r="P26" s="49"/>
      <c r="Q26" s="49"/>
      <c r="R26" s="49"/>
      <c r="S26" s="49"/>
      <c r="T26" s="49"/>
      <c r="U26" s="49"/>
      <c r="V26" s="49"/>
      <c r="W26" s="377">
        <f>ROUND(AZ51,2)</f>
        <v>0</v>
      </c>
      <c r="X26" s="376"/>
      <c r="Y26" s="376"/>
      <c r="Z26" s="376"/>
      <c r="AA26" s="376"/>
      <c r="AB26" s="376"/>
      <c r="AC26" s="376"/>
      <c r="AD26" s="376"/>
      <c r="AE26" s="376"/>
      <c r="AF26" s="49"/>
      <c r="AG26" s="49"/>
      <c r="AH26" s="49"/>
      <c r="AI26" s="49"/>
      <c r="AJ26" s="49"/>
      <c r="AK26" s="377">
        <f>ROUND(AV51,2)</f>
        <v>0</v>
      </c>
      <c r="AL26" s="376"/>
      <c r="AM26" s="376"/>
      <c r="AN26" s="376"/>
      <c r="AO26" s="376"/>
      <c r="AP26" s="49"/>
      <c r="AQ26" s="51"/>
      <c r="BE26" s="365"/>
    </row>
    <row r="27" spans="2:71" s="2" customFormat="1" ht="14.4" customHeight="1">
      <c r="B27" s="48"/>
      <c r="C27" s="49"/>
      <c r="D27" s="49"/>
      <c r="E27" s="49"/>
      <c r="F27" s="50" t="s">
        <v>44</v>
      </c>
      <c r="G27" s="49"/>
      <c r="H27" s="49"/>
      <c r="I27" s="49"/>
      <c r="J27" s="49"/>
      <c r="K27" s="49"/>
      <c r="L27" s="375">
        <v>0.15</v>
      </c>
      <c r="M27" s="376"/>
      <c r="N27" s="376"/>
      <c r="O27" s="376"/>
      <c r="P27" s="49"/>
      <c r="Q27" s="49"/>
      <c r="R27" s="49"/>
      <c r="S27" s="49"/>
      <c r="T27" s="49"/>
      <c r="U27" s="49"/>
      <c r="V27" s="49"/>
      <c r="W27" s="377">
        <f>ROUND(BA51,2)</f>
        <v>0</v>
      </c>
      <c r="X27" s="376"/>
      <c r="Y27" s="376"/>
      <c r="Z27" s="376"/>
      <c r="AA27" s="376"/>
      <c r="AB27" s="376"/>
      <c r="AC27" s="376"/>
      <c r="AD27" s="376"/>
      <c r="AE27" s="376"/>
      <c r="AF27" s="49"/>
      <c r="AG27" s="49"/>
      <c r="AH27" s="49"/>
      <c r="AI27" s="49"/>
      <c r="AJ27" s="49"/>
      <c r="AK27" s="377">
        <f>ROUND(AW51,2)</f>
        <v>0</v>
      </c>
      <c r="AL27" s="376"/>
      <c r="AM27" s="376"/>
      <c r="AN27" s="376"/>
      <c r="AO27" s="376"/>
      <c r="AP27" s="49"/>
      <c r="AQ27" s="51"/>
      <c r="BE27" s="365"/>
    </row>
    <row r="28" spans="2:71" s="2" customFormat="1" ht="14.4" hidden="1" customHeight="1">
      <c r="B28" s="48"/>
      <c r="C28" s="49"/>
      <c r="D28" s="49"/>
      <c r="E28" s="49"/>
      <c r="F28" s="50" t="s">
        <v>45</v>
      </c>
      <c r="G28" s="49"/>
      <c r="H28" s="49"/>
      <c r="I28" s="49"/>
      <c r="J28" s="49"/>
      <c r="K28" s="49"/>
      <c r="L28" s="375">
        <v>0.21</v>
      </c>
      <c r="M28" s="376"/>
      <c r="N28" s="376"/>
      <c r="O28" s="376"/>
      <c r="P28" s="49"/>
      <c r="Q28" s="49"/>
      <c r="R28" s="49"/>
      <c r="S28" s="49"/>
      <c r="T28" s="49"/>
      <c r="U28" s="49"/>
      <c r="V28" s="49"/>
      <c r="W28" s="377">
        <f>ROUND(BB51,2)</f>
        <v>0</v>
      </c>
      <c r="X28" s="376"/>
      <c r="Y28" s="376"/>
      <c r="Z28" s="376"/>
      <c r="AA28" s="376"/>
      <c r="AB28" s="376"/>
      <c r="AC28" s="376"/>
      <c r="AD28" s="376"/>
      <c r="AE28" s="376"/>
      <c r="AF28" s="49"/>
      <c r="AG28" s="49"/>
      <c r="AH28" s="49"/>
      <c r="AI28" s="49"/>
      <c r="AJ28" s="49"/>
      <c r="AK28" s="377">
        <v>0</v>
      </c>
      <c r="AL28" s="376"/>
      <c r="AM28" s="376"/>
      <c r="AN28" s="376"/>
      <c r="AO28" s="376"/>
      <c r="AP28" s="49"/>
      <c r="AQ28" s="51"/>
      <c r="BE28" s="365"/>
    </row>
    <row r="29" spans="2:71" s="2" customFormat="1" ht="14.4" hidden="1" customHeight="1">
      <c r="B29" s="48"/>
      <c r="C29" s="49"/>
      <c r="D29" s="49"/>
      <c r="E29" s="49"/>
      <c r="F29" s="50" t="s">
        <v>46</v>
      </c>
      <c r="G29" s="49"/>
      <c r="H29" s="49"/>
      <c r="I29" s="49"/>
      <c r="J29" s="49"/>
      <c r="K29" s="49"/>
      <c r="L29" s="375">
        <v>0.15</v>
      </c>
      <c r="M29" s="376"/>
      <c r="N29" s="376"/>
      <c r="O29" s="376"/>
      <c r="P29" s="49"/>
      <c r="Q29" s="49"/>
      <c r="R29" s="49"/>
      <c r="S29" s="49"/>
      <c r="T29" s="49"/>
      <c r="U29" s="49"/>
      <c r="V29" s="49"/>
      <c r="W29" s="377">
        <f>ROUND(BC51,2)</f>
        <v>0</v>
      </c>
      <c r="X29" s="376"/>
      <c r="Y29" s="376"/>
      <c r="Z29" s="376"/>
      <c r="AA29" s="376"/>
      <c r="AB29" s="376"/>
      <c r="AC29" s="376"/>
      <c r="AD29" s="376"/>
      <c r="AE29" s="376"/>
      <c r="AF29" s="49"/>
      <c r="AG29" s="49"/>
      <c r="AH29" s="49"/>
      <c r="AI29" s="49"/>
      <c r="AJ29" s="49"/>
      <c r="AK29" s="377">
        <v>0</v>
      </c>
      <c r="AL29" s="376"/>
      <c r="AM29" s="376"/>
      <c r="AN29" s="376"/>
      <c r="AO29" s="376"/>
      <c r="AP29" s="49"/>
      <c r="AQ29" s="51"/>
      <c r="BE29" s="365"/>
    </row>
    <row r="30" spans="2:71" s="2" customFormat="1" ht="14.4" hidden="1" customHeight="1">
      <c r="B30" s="48"/>
      <c r="C30" s="49"/>
      <c r="D30" s="49"/>
      <c r="E30" s="49"/>
      <c r="F30" s="50" t="s">
        <v>47</v>
      </c>
      <c r="G30" s="49"/>
      <c r="H30" s="49"/>
      <c r="I30" s="49"/>
      <c r="J30" s="49"/>
      <c r="K30" s="49"/>
      <c r="L30" s="375">
        <v>0</v>
      </c>
      <c r="M30" s="376"/>
      <c r="N30" s="376"/>
      <c r="O30" s="376"/>
      <c r="P30" s="49"/>
      <c r="Q30" s="49"/>
      <c r="R30" s="49"/>
      <c r="S30" s="49"/>
      <c r="T30" s="49"/>
      <c r="U30" s="49"/>
      <c r="V30" s="49"/>
      <c r="W30" s="377">
        <f>ROUND(BD51,2)</f>
        <v>0</v>
      </c>
      <c r="X30" s="376"/>
      <c r="Y30" s="376"/>
      <c r="Z30" s="376"/>
      <c r="AA30" s="376"/>
      <c r="AB30" s="376"/>
      <c r="AC30" s="376"/>
      <c r="AD30" s="376"/>
      <c r="AE30" s="376"/>
      <c r="AF30" s="49"/>
      <c r="AG30" s="49"/>
      <c r="AH30" s="49"/>
      <c r="AI30" s="49"/>
      <c r="AJ30" s="49"/>
      <c r="AK30" s="377">
        <v>0</v>
      </c>
      <c r="AL30" s="376"/>
      <c r="AM30" s="376"/>
      <c r="AN30" s="376"/>
      <c r="AO30" s="376"/>
      <c r="AP30" s="49"/>
      <c r="AQ30" s="51"/>
      <c r="BE30" s="365"/>
    </row>
    <row r="31" spans="2:71" s="1" customFormat="1" ht="6.9"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65"/>
    </row>
    <row r="32" spans="2:71" s="1" customFormat="1" ht="25.95" customHeight="1">
      <c r="B32" s="42"/>
      <c r="C32" s="52"/>
      <c r="D32" s="53" t="s">
        <v>48</v>
      </c>
      <c r="E32" s="54"/>
      <c r="F32" s="54"/>
      <c r="G32" s="54"/>
      <c r="H32" s="54"/>
      <c r="I32" s="54"/>
      <c r="J32" s="54"/>
      <c r="K32" s="54"/>
      <c r="L32" s="54"/>
      <c r="M32" s="54"/>
      <c r="N32" s="54"/>
      <c r="O32" s="54"/>
      <c r="P32" s="54"/>
      <c r="Q32" s="54"/>
      <c r="R32" s="54"/>
      <c r="S32" s="54"/>
      <c r="T32" s="55" t="s">
        <v>49</v>
      </c>
      <c r="U32" s="54"/>
      <c r="V32" s="54"/>
      <c r="W32" s="54"/>
      <c r="X32" s="378" t="s">
        <v>50</v>
      </c>
      <c r="Y32" s="379"/>
      <c r="Z32" s="379"/>
      <c r="AA32" s="379"/>
      <c r="AB32" s="379"/>
      <c r="AC32" s="54"/>
      <c r="AD32" s="54"/>
      <c r="AE32" s="54"/>
      <c r="AF32" s="54"/>
      <c r="AG32" s="54"/>
      <c r="AH32" s="54"/>
      <c r="AI32" s="54"/>
      <c r="AJ32" s="54"/>
      <c r="AK32" s="380">
        <f>SUM(AK23:AK30)</f>
        <v>0</v>
      </c>
      <c r="AL32" s="379"/>
      <c r="AM32" s="379"/>
      <c r="AN32" s="379"/>
      <c r="AO32" s="381"/>
      <c r="AP32" s="52"/>
      <c r="AQ32" s="56"/>
      <c r="BE32" s="365"/>
    </row>
    <row r="33" spans="2:56" s="1" customFormat="1" ht="6.9"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 customHeight="1">
      <c r="B39" s="42"/>
      <c r="C39" s="63" t="s">
        <v>51</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 customHeight="1">
      <c r="B41" s="65"/>
      <c r="C41" s="66" t="s">
        <v>15</v>
      </c>
      <c r="D41" s="67"/>
      <c r="E41" s="67"/>
      <c r="F41" s="67"/>
      <c r="G41" s="67"/>
      <c r="H41" s="67"/>
      <c r="I41" s="67"/>
      <c r="J41" s="67"/>
      <c r="K41" s="67"/>
      <c r="L41" s="67" t="str">
        <f>K5</f>
        <v>PRO-17001a</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 customHeight="1">
      <c r="B42" s="69"/>
      <c r="C42" s="70" t="s">
        <v>18</v>
      </c>
      <c r="D42" s="71"/>
      <c r="E42" s="71"/>
      <c r="F42" s="71"/>
      <c r="G42" s="71"/>
      <c r="H42" s="71"/>
      <c r="I42" s="71"/>
      <c r="J42" s="71"/>
      <c r="K42" s="71"/>
      <c r="L42" s="382" t="str">
        <f>K6</f>
        <v>Výměna oken a dveří v objektu Volgogradská 32a, Ostrava-Zábřeh - budova A</v>
      </c>
      <c r="M42" s="383"/>
      <c r="N42" s="383"/>
      <c r="O42" s="383"/>
      <c r="P42" s="383"/>
      <c r="Q42" s="383"/>
      <c r="R42" s="383"/>
      <c r="S42" s="383"/>
      <c r="T42" s="383"/>
      <c r="U42" s="383"/>
      <c r="V42" s="383"/>
      <c r="W42" s="383"/>
      <c r="X42" s="383"/>
      <c r="Y42" s="383"/>
      <c r="Z42" s="383"/>
      <c r="AA42" s="383"/>
      <c r="AB42" s="383"/>
      <c r="AC42" s="383"/>
      <c r="AD42" s="383"/>
      <c r="AE42" s="383"/>
      <c r="AF42" s="383"/>
      <c r="AG42" s="383"/>
      <c r="AH42" s="383"/>
      <c r="AI42" s="383"/>
      <c r="AJ42" s="383"/>
      <c r="AK42" s="383"/>
      <c r="AL42" s="383"/>
      <c r="AM42" s="383"/>
      <c r="AN42" s="383"/>
      <c r="AO42" s="383"/>
      <c r="AP42" s="71"/>
      <c r="AQ42" s="71"/>
      <c r="AR42" s="72"/>
    </row>
    <row r="43" spans="2:56" s="1" customFormat="1" ht="6.9"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ht="13.2">
      <c r="B44" s="42"/>
      <c r="C44" s="66" t="s">
        <v>23</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25</v>
      </c>
      <c r="AJ44" s="64"/>
      <c r="AK44" s="64"/>
      <c r="AL44" s="64"/>
      <c r="AM44" s="384" t="str">
        <f>IF(AN8= "","",AN8)</f>
        <v>10.4.2017</v>
      </c>
      <c r="AN44" s="384"/>
      <c r="AO44" s="64"/>
      <c r="AP44" s="64"/>
      <c r="AQ44" s="64"/>
      <c r="AR44" s="62"/>
    </row>
    <row r="45" spans="2:56" s="1" customFormat="1" ht="6.9"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ht="13.2">
      <c r="B46" s="42"/>
      <c r="C46" s="66" t="s">
        <v>27</v>
      </c>
      <c r="D46" s="64"/>
      <c r="E46" s="64"/>
      <c r="F46" s="64"/>
      <c r="G46" s="64"/>
      <c r="H46" s="64"/>
      <c r="I46" s="64"/>
      <c r="J46" s="64"/>
      <c r="K46" s="64"/>
      <c r="L46" s="67" t="str">
        <f>IF(E11= "","",E11)</f>
        <v>SMO Ostrava, Městský obvod Ostrava.Jih</v>
      </c>
      <c r="M46" s="64"/>
      <c r="N46" s="64"/>
      <c r="O46" s="64"/>
      <c r="P46" s="64"/>
      <c r="Q46" s="64"/>
      <c r="R46" s="64"/>
      <c r="S46" s="64"/>
      <c r="T46" s="64"/>
      <c r="U46" s="64"/>
      <c r="V46" s="64"/>
      <c r="W46" s="64"/>
      <c r="X46" s="64"/>
      <c r="Y46" s="64"/>
      <c r="Z46" s="64"/>
      <c r="AA46" s="64"/>
      <c r="AB46" s="64"/>
      <c r="AC46" s="64"/>
      <c r="AD46" s="64"/>
      <c r="AE46" s="64"/>
      <c r="AF46" s="64"/>
      <c r="AG46" s="64"/>
      <c r="AH46" s="64"/>
      <c r="AI46" s="66" t="s">
        <v>33</v>
      </c>
      <c r="AJ46" s="64"/>
      <c r="AK46" s="64"/>
      <c r="AL46" s="64"/>
      <c r="AM46" s="385" t="str">
        <f>IF(E17="","",E17)</f>
        <v>Ing. Jaromír Provazník</v>
      </c>
      <c r="AN46" s="385"/>
      <c r="AO46" s="385"/>
      <c r="AP46" s="385"/>
      <c r="AQ46" s="64"/>
      <c r="AR46" s="62"/>
      <c r="AS46" s="386" t="s">
        <v>52</v>
      </c>
      <c r="AT46" s="387"/>
      <c r="AU46" s="75"/>
      <c r="AV46" s="75"/>
      <c r="AW46" s="75"/>
      <c r="AX46" s="75"/>
      <c r="AY46" s="75"/>
      <c r="AZ46" s="75"/>
      <c r="BA46" s="75"/>
      <c r="BB46" s="75"/>
      <c r="BC46" s="75"/>
      <c r="BD46" s="76"/>
    </row>
    <row r="47" spans="2:56" s="1" customFormat="1" ht="13.2">
      <c r="B47" s="42"/>
      <c r="C47" s="66" t="s">
        <v>31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88"/>
      <c r="AT47" s="389"/>
      <c r="AU47" s="77"/>
      <c r="AV47" s="77"/>
      <c r="AW47" s="77"/>
      <c r="AX47" s="77"/>
      <c r="AY47" s="77"/>
      <c r="AZ47" s="77"/>
      <c r="BA47" s="77"/>
      <c r="BB47" s="77"/>
      <c r="BC47" s="77"/>
      <c r="BD47" s="78"/>
    </row>
    <row r="48" spans="2:56" s="1" customFormat="1" ht="10.8"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0"/>
      <c r="AT48" s="391"/>
      <c r="AU48" s="43"/>
      <c r="AV48" s="43"/>
      <c r="AW48" s="43"/>
      <c r="AX48" s="43"/>
      <c r="AY48" s="43"/>
      <c r="AZ48" s="43"/>
      <c r="BA48" s="43"/>
      <c r="BB48" s="43"/>
      <c r="BC48" s="43"/>
      <c r="BD48" s="79"/>
    </row>
    <row r="49" spans="1:91" s="1" customFormat="1" ht="29.25" customHeight="1">
      <c r="B49" s="42"/>
      <c r="C49" s="392" t="s">
        <v>53</v>
      </c>
      <c r="D49" s="393"/>
      <c r="E49" s="393"/>
      <c r="F49" s="393"/>
      <c r="G49" s="393"/>
      <c r="H49" s="80"/>
      <c r="I49" s="394" t="s">
        <v>54</v>
      </c>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5" t="s">
        <v>55</v>
      </c>
      <c r="AH49" s="393"/>
      <c r="AI49" s="393"/>
      <c r="AJ49" s="393"/>
      <c r="AK49" s="393"/>
      <c r="AL49" s="393"/>
      <c r="AM49" s="393"/>
      <c r="AN49" s="394" t="s">
        <v>56</v>
      </c>
      <c r="AO49" s="393"/>
      <c r="AP49" s="393"/>
      <c r="AQ49" s="81" t="s">
        <v>57</v>
      </c>
      <c r="AR49" s="62"/>
      <c r="AS49" s="82" t="s">
        <v>58</v>
      </c>
      <c r="AT49" s="83" t="s">
        <v>59</v>
      </c>
      <c r="AU49" s="83" t="s">
        <v>60</v>
      </c>
      <c r="AV49" s="83" t="s">
        <v>61</v>
      </c>
      <c r="AW49" s="83" t="s">
        <v>62</v>
      </c>
      <c r="AX49" s="83" t="s">
        <v>63</v>
      </c>
      <c r="AY49" s="83" t="s">
        <v>64</v>
      </c>
      <c r="AZ49" s="83" t="s">
        <v>65</v>
      </c>
      <c r="BA49" s="83" t="s">
        <v>66</v>
      </c>
      <c r="BB49" s="83" t="s">
        <v>67</v>
      </c>
      <c r="BC49" s="83" t="s">
        <v>68</v>
      </c>
      <c r="BD49" s="84" t="s">
        <v>69</v>
      </c>
    </row>
    <row r="50" spans="1:91" s="1" customFormat="1" ht="10.8"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 customHeight="1">
      <c r="B51" s="69"/>
      <c r="C51" s="88" t="s">
        <v>70</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03">
        <f>ROUND(AG52+AG54,2)</f>
        <v>0</v>
      </c>
      <c r="AH51" s="403"/>
      <c r="AI51" s="403"/>
      <c r="AJ51" s="403"/>
      <c r="AK51" s="403"/>
      <c r="AL51" s="403"/>
      <c r="AM51" s="403"/>
      <c r="AN51" s="404">
        <f>SUM(AG51,AT51)</f>
        <v>0</v>
      </c>
      <c r="AO51" s="404"/>
      <c r="AP51" s="404"/>
      <c r="AQ51" s="90" t="s">
        <v>21</v>
      </c>
      <c r="AR51" s="72"/>
      <c r="AS51" s="91">
        <f>ROUND(AS52+AS54,2)</f>
        <v>0</v>
      </c>
      <c r="AT51" s="92">
        <f>ROUND(SUM(AV51:AW51),2)</f>
        <v>0</v>
      </c>
      <c r="AU51" s="93">
        <f>ROUND(AU52+AU54,5)</f>
        <v>0</v>
      </c>
      <c r="AV51" s="92">
        <f>ROUND(AZ51*L26,2)</f>
        <v>0</v>
      </c>
      <c r="AW51" s="92">
        <f>ROUND(BA51*L27,2)</f>
        <v>0</v>
      </c>
      <c r="AX51" s="92">
        <f>ROUND(BB51*L26,2)</f>
        <v>0</v>
      </c>
      <c r="AY51" s="92">
        <f>ROUND(BC51*L27,2)</f>
        <v>0</v>
      </c>
      <c r="AZ51" s="92">
        <f>ROUND(AZ52+AZ54,2)</f>
        <v>0</v>
      </c>
      <c r="BA51" s="92">
        <f>ROUND(BA52+BA54,2)</f>
        <v>0</v>
      </c>
      <c r="BB51" s="92">
        <f>ROUND(BB52+BB54,2)</f>
        <v>0</v>
      </c>
      <c r="BC51" s="92">
        <f>ROUND(BC52+BC54,2)</f>
        <v>0</v>
      </c>
      <c r="BD51" s="94">
        <f>ROUND(BD52+BD54,2)</f>
        <v>0</v>
      </c>
      <c r="BS51" s="95" t="s">
        <v>71</v>
      </c>
      <c r="BT51" s="95" t="s">
        <v>72</v>
      </c>
      <c r="BU51" s="96" t="s">
        <v>73</v>
      </c>
      <c r="BV51" s="95" t="s">
        <v>74</v>
      </c>
      <c r="BW51" s="95" t="s">
        <v>7</v>
      </c>
      <c r="BX51" s="95" t="s">
        <v>75</v>
      </c>
      <c r="CL51" s="95" t="s">
        <v>21</v>
      </c>
    </row>
    <row r="52" spans="1:91" s="5" customFormat="1" ht="49.2" customHeight="1">
      <c r="B52" s="97"/>
      <c r="C52" s="98"/>
      <c r="D52" s="399" t="s">
        <v>76</v>
      </c>
      <c r="E52" s="399"/>
      <c r="F52" s="399"/>
      <c r="G52" s="399"/>
      <c r="H52" s="399"/>
      <c r="I52" s="99"/>
      <c r="J52" s="399" t="s">
        <v>19</v>
      </c>
      <c r="K52" s="399"/>
      <c r="L52" s="399"/>
      <c r="M52" s="399"/>
      <c r="N52" s="399"/>
      <c r="O52" s="399"/>
      <c r="P52" s="399"/>
      <c r="Q52" s="399"/>
      <c r="R52" s="399"/>
      <c r="S52" s="399"/>
      <c r="T52" s="399"/>
      <c r="U52" s="399"/>
      <c r="V52" s="399"/>
      <c r="W52" s="399"/>
      <c r="X52" s="399"/>
      <c r="Y52" s="399"/>
      <c r="Z52" s="399"/>
      <c r="AA52" s="399"/>
      <c r="AB52" s="399"/>
      <c r="AC52" s="399"/>
      <c r="AD52" s="399"/>
      <c r="AE52" s="399"/>
      <c r="AF52" s="399"/>
      <c r="AG52" s="398">
        <f>ROUND(AG53,2)</f>
        <v>0</v>
      </c>
      <c r="AH52" s="397"/>
      <c r="AI52" s="397"/>
      <c r="AJ52" s="397"/>
      <c r="AK52" s="397"/>
      <c r="AL52" s="397"/>
      <c r="AM52" s="397"/>
      <c r="AN52" s="396">
        <f>SUM(AG52,AT52)</f>
        <v>0</v>
      </c>
      <c r="AO52" s="397"/>
      <c r="AP52" s="397"/>
      <c r="AQ52" s="100" t="s">
        <v>77</v>
      </c>
      <c r="AR52" s="101"/>
      <c r="AS52" s="102">
        <f>ROUND(AS53,2)</f>
        <v>0</v>
      </c>
      <c r="AT52" s="103">
        <f>ROUND(SUM(AV52:AW52),2)</f>
        <v>0</v>
      </c>
      <c r="AU52" s="104">
        <f>ROUND(AU53,5)</f>
        <v>0</v>
      </c>
      <c r="AV52" s="103">
        <f>ROUND(AZ52*L26,2)</f>
        <v>0</v>
      </c>
      <c r="AW52" s="103">
        <f>ROUND(BA52*L27,2)</f>
        <v>0</v>
      </c>
      <c r="AX52" s="103">
        <f>ROUND(BB52*L26,2)</f>
        <v>0</v>
      </c>
      <c r="AY52" s="103">
        <f>ROUND(BC52*L27,2)</f>
        <v>0</v>
      </c>
      <c r="AZ52" s="103">
        <f>ROUND(AZ53,2)</f>
        <v>0</v>
      </c>
      <c r="BA52" s="103">
        <f>ROUND(BA53,2)</f>
        <v>0</v>
      </c>
      <c r="BB52" s="103">
        <f>ROUND(BB53,2)</f>
        <v>0</v>
      </c>
      <c r="BC52" s="103">
        <f>ROUND(BC53,2)</f>
        <v>0</v>
      </c>
      <c r="BD52" s="105">
        <f>ROUND(BD53,2)</f>
        <v>0</v>
      </c>
      <c r="BS52" s="106" t="s">
        <v>71</v>
      </c>
      <c r="BT52" s="106" t="s">
        <v>76</v>
      </c>
      <c r="BU52" s="106" t="s">
        <v>73</v>
      </c>
      <c r="BV52" s="106" t="s">
        <v>74</v>
      </c>
      <c r="BW52" s="106" t="s">
        <v>78</v>
      </c>
      <c r="BX52" s="106" t="s">
        <v>7</v>
      </c>
      <c r="CL52" s="106" t="s">
        <v>21</v>
      </c>
      <c r="CM52" s="106" t="s">
        <v>79</v>
      </c>
    </row>
    <row r="53" spans="1:91" s="6" customFormat="1" ht="20.399999999999999" customHeight="1">
      <c r="A53" s="107" t="s">
        <v>80</v>
      </c>
      <c r="B53" s="108"/>
      <c r="C53" s="109"/>
      <c r="D53" s="109"/>
      <c r="E53" s="402" t="s">
        <v>81</v>
      </c>
      <c r="F53" s="402"/>
      <c r="G53" s="402"/>
      <c r="H53" s="402"/>
      <c r="I53" s="402"/>
      <c r="J53" s="109"/>
      <c r="K53" s="402" t="s">
        <v>82</v>
      </c>
      <c r="L53" s="402"/>
      <c r="M53" s="402"/>
      <c r="N53" s="402"/>
      <c r="O53" s="402"/>
      <c r="P53" s="402"/>
      <c r="Q53" s="402"/>
      <c r="R53" s="402"/>
      <c r="S53" s="402"/>
      <c r="T53" s="402"/>
      <c r="U53" s="402"/>
      <c r="V53" s="402"/>
      <c r="W53" s="402"/>
      <c r="X53" s="402"/>
      <c r="Y53" s="402"/>
      <c r="Z53" s="402"/>
      <c r="AA53" s="402"/>
      <c r="AB53" s="402"/>
      <c r="AC53" s="402"/>
      <c r="AD53" s="402"/>
      <c r="AE53" s="402"/>
      <c r="AF53" s="402"/>
      <c r="AG53" s="400">
        <f>'1.1 - Soupis prací - Výmě...'!J29</f>
        <v>0</v>
      </c>
      <c r="AH53" s="401"/>
      <c r="AI53" s="401"/>
      <c r="AJ53" s="401"/>
      <c r="AK53" s="401"/>
      <c r="AL53" s="401"/>
      <c r="AM53" s="401"/>
      <c r="AN53" s="400">
        <f>SUM(AG53,AT53)</f>
        <v>0</v>
      </c>
      <c r="AO53" s="401"/>
      <c r="AP53" s="401"/>
      <c r="AQ53" s="110" t="s">
        <v>83</v>
      </c>
      <c r="AR53" s="111"/>
      <c r="AS53" s="112">
        <v>0</v>
      </c>
      <c r="AT53" s="113">
        <f>ROUND(SUM(AV53:AW53),2)</f>
        <v>0</v>
      </c>
      <c r="AU53" s="114">
        <f>'1.1 - Soupis prací - Výmě...'!P94</f>
        <v>0</v>
      </c>
      <c r="AV53" s="113">
        <f>'1.1 - Soupis prací - Výmě...'!J32</f>
        <v>0</v>
      </c>
      <c r="AW53" s="113">
        <f>'1.1 - Soupis prací - Výmě...'!J33</f>
        <v>0</v>
      </c>
      <c r="AX53" s="113">
        <f>'1.1 - Soupis prací - Výmě...'!J34</f>
        <v>0</v>
      </c>
      <c r="AY53" s="113">
        <f>'1.1 - Soupis prací - Výmě...'!J35</f>
        <v>0</v>
      </c>
      <c r="AZ53" s="113">
        <f>'1.1 - Soupis prací - Výmě...'!F32</f>
        <v>0</v>
      </c>
      <c r="BA53" s="113">
        <f>'1.1 - Soupis prací - Výmě...'!F33</f>
        <v>0</v>
      </c>
      <c r="BB53" s="113">
        <f>'1.1 - Soupis prací - Výmě...'!F34</f>
        <v>0</v>
      </c>
      <c r="BC53" s="113">
        <f>'1.1 - Soupis prací - Výmě...'!F35</f>
        <v>0</v>
      </c>
      <c r="BD53" s="115">
        <f>'1.1 - Soupis prací - Výmě...'!F36</f>
        <v>0</v>
      </c>
      <c r="BT53" s="116" t="s">
        <v>79</v>
      </c>
      <c r="BV53" s="116" t="s">
        <v>74</v>
      </c>
      <c r="BW53" s="116" t="s">
        <v>84</v>
      </c>
      <c r="BX53" s="116" t="s">
        <v>78</v>
      </c>
      <c r="CL53" s="116" t="s">
        <v>21</v>
      </c>
    </row>
    <row r="54" spans="1:91" s="5" customFormat="1" ht="20.399999999999999" customHeight="1">
      <c r="B54" s="97"/>
      <c r="C54" s="98"/>
      <c r="D54" s="399" t="s">
        <v>79</v>
      </c>
      <c r="E54" s="399"/>
      <c r="F54" s="399"/>
      <c r="G54" s="399"/>
      <c r="H54" s="399"/>
      <c r="I54" s="99"/>
      <c r="J54" s="399" t="s">
        <v>85</v>
      </c>
      <c r="K54" s="399"/>
      <c r="L54" s="399"/>
      <c r="M54" s="399"/>
      <c r="N54" s="399"/>
      <c r="O54" s="399"/>
      <c r="P54" s="399"/>
      <c r="Q54" s="399"/>
      <c r="R54" s="399"/>
      <c r="S54" s="399"/>
      <c r="T54" s="399"/>
      <c r="U54" s="399"/>
      <c r="V54" s="399"/>
      <c r="W54" s="399"/>
      <c r="X54" s="399"/>
      <c r="Y54" s="399"/>
      <c r="Z54" s="399"/>
      <c r="AA54" s="399"/>
      <c r="AB54" s="399"/>
      <c r="AC54" s="399"/>
      <c r="AD54" s="399"/>
      <c r="AE54" s="399"/>
      <c r="AF54" s="399"/>
      <c r="AG54" s="398">
        <f>ROUND(AG55,2)</f>
        <v>0</v>
      </c>
      <c r="AH54" s="397"/>
      <c r="AI54" s="397"/>
      <c r="AJ54" s="397"/>
      <c r="AK54" s="397"/>
      <c r="AL54" s="397"/>
      <c r="AM54" s="397"/>
      <c r="AN54" s="396">
        <f>SUM(AG54,AT54)</f>
        <v>0</v>
      </c>
      <c r="AO54" s="397"/>
      <c r="AP54" s="397"/>
      <c r="AQ54" s="100" t="s">
        <v>86</v>
      </c>
      <c r="AR54" s="101"/>
      <c r="AS54" s="102">
        <f>ROUND(AS55,2)</f>
        <v>0</v>
      </c>
      <c r="AT54" s="103">
        <f>ROUND(SUM(AV54:AW54),2)</f>
        <v>0</v>
      </c>
      <c r="AU54" s="104">
        <f>ROUND(AU55,5)</f>
        <v>0</v>
      </c>
      <c r="AV54" s="103">
        <f>ROUND(AZ54*L26,2)</f>
        <v>0</v>
      </c>
      <c r="AW54" s="103">
        <f>ROUND(BA54*L27,2)</f>
        <v>0</v>
      </c>
      <c r="AX54" s="103">
        <f>ROUND(BB54*L26,2)</f>
        <v>0</v>
      </c>
      <c r="AY54" s="103">
        <f>ROUND(BC54*L27,2)</f>
        <v>0</v>
      </c>
      <c r="AZ54" s="103">
        <f>ROUND(AZ55,2)</f>
        <v>0</v>
      </c>
      <c r="BA54" s="103">
        <f>ROUND(BA55,2)</f>
        <v>0</v>
      </c>
      <c r="BB54" s="103">
        <f>ROUND(BB55,2)</f>
        <v>0</v>
      </c>
      <c r="BC54" s="103">
        <f>ROUND(BC55,2)</f>
        <v>0</v>
      </c>
      <c r="BD54" s="105">
        <f>ROUND(BD55,2)</f>
        <v>0</v>
      </c>
      <c r="BS54" s="106" t="s">
        <v>71</v>
      </c>
      <c r="BT54" s="106" t="s">
        <v>76</v>
      </c>
      <c r="BU54" s="106" t="s">
        <v>73</v>
      </c>
      <c r="BV54" s="106" t="s">
        <v>74</v>
      </c>
      <c r="BW54" s="106" t="s">
        <v>87</v>
      </c>
      <c r="BX54" s="106" t="s">
        <v>7</v>
      </c>
      <c r="CL54" s="106" t="s">
        <v>21</v>
      </c>
      <c r="CM54" s="106" t="s">
        <v>79</v>
      </c>
    </row>
    <row r="55" spans="1:91" s="6" customFormat="1" ht="34.799999999999997" customHeight="1">
      <c r="A55" s="107" t="s">
        <v>80</v>
      </c>
      <c r="B55" s="108"/>
      <c r="C55" s="109"/>
      <c r="D55" s="109"/>
      <c r="E55" s="402" t="s">
        <v>88</v>
      </c>
      <c r="F55" s="402"/>
      <c r="G55" s="402"/>
      <c r="H55" s="402"/>
      <c r="I55" s="402"/>
      <c r="J55" s="109"/>
      <c r="K55" s="402" t="s">
        <v>89</v>
      </c>
      <c r="L55" s="402"/>
      <c r="M55" s="402"/>
      <c r="N55" s="402"/>
      <c r="O55" s="402"/>
      <c r="P55" s="402"/>
      <c r="Q55" s="402"/>
      <c r="R55" s="402"/>
      <c r="S55" s="402"/>
      <c r="T55" s="402"/>
      <c r="U55" s="402"/>
      <c r="V55" s="402"/>
      <c r="W55" s="402"/>
      <c r="X55" s="402"/>
      <c r="Y55" s="402"/>
      <c r="Z55" s="402"/>
      <c r="AA55" s="402"/>
      <c r="AB55" s="402"/>
      <c r="AC55" s="402"/>
      <c r="AD55" s="402"/>
      <c r="AE55" s="402"/>
      <c r="AF55" s="402"/>
      <c r="AG55" s="400">
        <f>'2.1 - Soupis prací - Vedl...'!J29</f>
        <v>0</v>
      </c>
      <c r="AH55" s="401"/>
      <c r="AI55" s="401"/>
      <c r="AJ55" s="401"/>
      <c r="AK55" s="401"/>
      <c r="AL55" s="401"/>
      <c r="AM55" s="401"/>
      <c r="AN55" s="400">
        <f>SUM(AG55,AT55)</f>
        <v>0</v>
      </c>
      <c r="AO55" s="401"/>
      <c r="AP55" s="401"/>
      <c r="AQ55" s="110" t="s">
        <v>83</v>
      </c>
      <c r="AR55" s="111"/>
      <c r="AS55" s="117">
        <v>0</v>
      </c>
      <c r="AT55" s="118">
        <f>ROUND(SUM(AV55:AW55),2)</f>
        <v>0</v>
      </c>
      <c r="AU55" s="119">
        <f>'2.1 - Soupis prací - Vedl...'!P87</f>
        <v>0</v>
      </c>
      <c r="AV55" s="118">
        <f>'2.1 - Soupis prací - Vedl...'!J32</f>
        <v>0</v>
      </c>
      <c r="AW55" s="118">
        <f>'2.1 - Soupis prací - Vedl...'!J33</f>
        <v>0</v>
      </c>
      <c r="AX55" s="118">
        <f>'2.1 - Soupis prací - Vedl...'!J34</f>
        <v>0</v>
      </c>
      <c r="AY55" s="118">
        <f>'2.1 - Soupis prací - Vedl...'!J35</f>
        <v>0</v>
      </c>
      <c r="AZ55" s="118">
        <f>'2.1 - Soupis prací - Vedl...'!F32</f>
        <v>0</v>
      </c>
      <c r="BA55" s="118">
        <f>'2.1 - Soupis prací - Vedl...'!F33</f>
        <v>0</v>
      </c>
      <c r="BB55" s="118">
        <f>'2.1 - Soupis prací - Vedl...'!F34</f>
        <v>0</v>
      </c>
      <c r="BC55" s="118">
        <f>'2.1 - Soupis prací - Vedl...'!F35</f>
        <v>0</v>
      </c>
      <c r="BD55" s="120">
        <f>'2.1 - Soupis prací - Vedl...'!F36</f>
        <v>0</v>
      </c>
      <c r="BT55" s="116" t="s">
        <v>79</v>
      </c>
      <c r="BV55" s="116" t="s">
        <v>74</v>
      </c>
      <c r="BW55" s="116" t="s">
        <v>90</v>
      </c>
      <c r="BX55" s="116" t="s">
        <v>87</v>
      </c>
      <c r="CL55" s="116" t="s">
        <v>21</v>
      </c>
    </row>
    <row r="56" spans="1:91" s="1" customFormat="1" ht="30" customHeight="1">
      <c r="B56" s="42"/>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2"/>
    </row>
    <row r="57" spans="1:91" s="1" customFormat="1" ht="6.9"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62"/>
    </row>
  </sheetData>
  <sheetProtection password="CC35" sheet="1" objects="1" scenarios="1" formatCells="0" formatColumns="0" formatRows="0" sort="0" autoFilter="0"/>
  <mergeCells count="53">
    <mergeCell ref="AG51:AM51"/>
    <mergeCell ref="AN51:AP51"/>
    <mergeCell ref="AR2:BE2"/>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1 - Soupis prací - Výmě...'!C2" display="/"/>
    <hyperlink ref="A55" location="'2.1 - Soupis prací - Vedl...'!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472"/>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2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2"/>
      <c r="B1" s="122"/>
      <c r="C1" s="122"/>
      <c r="D1" s="123" t="s">
        <v>1</v>
      </c>
      <c r="E1" s="122"/>
      <c r="F1" s="124" t="s">
        <v>91</v>
      </c>
      <c r="G1" s="413" t="s">
        <v>92</v>
      </c>
      <c r="H1" s="413"/>
      <c r="I1" s="125"/>
      <c r="J1" s="124" t="s">
        <v>93</v>
      </c>
      <c r="K1" s="123" t="s">
        <v>94</v>
      </c>
      <c r="L1" s="124" t="s">
        <v>95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405"/>
      <c r="M2" s="405"/>
      <c r="N2" s="405"/>
      <c r="O2" s="405"/>
      <c r="P2" s="405"/>
      <c r="Q2" s="405"/>
      <c r="R2" s="405"/>
      <c r="S2" s="405"/>
      <c r="T2" s="405"/>
      <c r="U2" s="405"/>
      <c r="V2" s="405"/>
      <c r="AT2" s="25" t="s">
        <v>84</v>
      </c>
    </row>
    <row r="3" spans="1:70" ht="6.9" customHeight="1">
      <c r="B3" s="26"/>
      <c r="C3" s="27"/>
      <c r="D3" s="27"/>
      <c r="E3" s="27"/>
      <c r="F3" s="27"/>
      <c r="G3" s="27"/>
      <c r="H3" s="27"/>
      <c r="I3" s="126"/>
      <c r="J3" s="27"/>
      <c r="K3" s="28"/>
      <c r="AT3" s="25" t="s">
        <v>79</v>
      </c>
    </row>
    <row r="4" spans="1:70" ht="36.9" customHeight="1">
      <c r="B4" s="29"/>
      <c r="C4" s="30"/>
      <c r="D4" s="31" t="s">
        <v>96</v>
      </c>
      <c r="E4" s="30"/>
      <c r="F4" s="30"/>
      <c r="G4" s="30"/>
      <c r="H4" s="30"/>
      <c r="I4" s="127"/>
      <c r="J4" s="30"/>
      <c r="K4" s="32"/>
      <c r="M4" s="33" t="s">
        <v>12</v>
      </c>
      <c r="AT4" s="25" t="s">
        <v>6</v>
      </c>
    </row>
    <row r="5" spans="1:70" ht="6.9" customHeight="1">
      <c r="B5" s="29"/>
      <c r="C5" s="30"/>
      <c r="D5" s="30"/>
      <c r="E5" s="30"/>
      <c r="F5" s="30"/>
      <c r="G5" s="30"/>
      <c r="H5" s="30"/>
      <c r="I5" s="127"/>
      <c r="J5" s="30"/>
      <c r="K5" s="32"/>
    </row>
    <row r="6" spans="1:70" ht="13.2">
      <c r="B6" s="29"/>
      <c r="C6" s="30"/>
      <c r="D6" s="38" t="s">
        <v>18</v>
      </c>
      <c r="E6" s="30"/>
      <c r="F6" s="30"/>
      <c r="G6" s="30"/>
      <c r="H6" s="30"/>
      <c r="I6" s="127"/>
      <c r="J6" s="30"/>
      <c r="K6" s="32"/>
    </row>
    <row r="7" spans="1:70" ht="20.399999999999999" customHeight="1">
      <c r="B7" s="29"/>
      <c r="C7" s="30"/>
      <c r="D7" s="30"/>
      <c r="E7" s="406" t="str">
        <f>'Rekapitulace stavby'!K6</f>
        <v>Výměna oken a dveří v objektu Volgogradská 32a, Ostrava-Zábřeh - budova A</v>
      </c>
      <c r="F7" s="407"/>
      <c r="G7" s="407"/>
      <c r="H7" s="407"/>
      <c r="I7" s="127"/>
      <c r="J7" s="30"/>
      <c r="K7" s="32"/>
    </row>
    <row r="8" spans="1:70" ht="13.2">
      <c r="B8" s="29"/>
      <c r="C8" s="30"/>
      <c r="D8" s="38" t="s">
        <v>97</v>
      </c>
      <c r="E8" s="30"/>
      <c r="F8" s="30"/>
      <c r="G8" s="30"/>
      <c r="H8" s="30"/>
      <c r="I8" s="127"/>
      <c r="J8" s="30"/>
      <c r="K8" s="32"/>
    </row>
    <row r="9" spans="1:70" s="1" customFormat="1" ht="20.399999999999999" customHeight="1">
      <c r="B9" s="42"/>
      <c r="C9" s="43"/>
      <c r="D9" s="43"/>
      <c r="E9" s="406" t="s">
        <v>98</v>
      </c>
      <c r="F9" s="408"/>
      <c r="G9" s="408"/>
      <c r="H9" s="408"/>
      <c r="I9" s="128"/>
      <c r="J9" s="43"/>
      <c r="K9" s="46"/>
    </row>
    <row r="10" spans="1:70" s="1" customFormat="1" ht="13.2">
      <c r="B10" s="42"/>
      <c r="C10" s="43"/>
      <c r="D10" s="38" t="s">
        <v>99</v>
      </c>
      <c r="E10" s="43"/>
      <c r="F10" s="43"/>
      <c r="G10" s="43"/>
      <c r="H10" s="43"/>
      <c r="I10" s="128"/>
      <c r="J10" s="43"/>
      <c r="K10" s="46"/>
    </row>
    <row r="11" spans="1:70" s="1" customFormat="1" ht="36.9" customHeight="1">
      <c r="B11" s="42"/>
      <c r="C11" s="43"/>
      <c r="D11" s="43"/>
      <c r="E11" s="409" t="s">
        <v>100</v>
      </c>
      <c r="F11" s="408"/>
      <c r="G11" s="408"/>
      <c r="H11" s="408"/>
      <c r="I11" s="128"/>
      <c r="J11" s="43"/>
      <c r="K11" s="46"/>
    </row>
    <row r="12" spans="1:70" s="1" customFormat="1" ht="12">
      <c r="B12" s="42"/>
      <c r="C12" s="43"/>
      <c r="D12" s="43"/>
      <c r="E12" s="43"/>
      <c r="F12" s="43"/>
      <c r="G12" s="43"/>
      <c r="H12" s="43"/>
      <c r="I12" s="128"/>
      <c r="J12" s="43"/>
      <c r="K12" s="46"/>
    </row>
    <row r="13" spans="1:70" s="1" customFormat="1" ht="14.4" customHeight="1">
      <c r="B13" s="42"/>
      <c r="C13" s="43"/>
      <c r="D13" s="38" t="s">
        <v>20</v>
      </c>
      <c r="E13" s="43"/>
      <c r="F13" s="36" t="s">
        <v>21</v>
      </c>
      <c r="G13" s="43"/>
      <c r="H13" s="43"/>
      <c r="I13" s="129" t="s">
        <v>22</v>
      </c>
      <c r="J13" s="36" t="s">
        <v>21</v>
      </c>
      <c r="K13" s="46"/>
    </row>
    <row r="14" spans="1:70" s="1" customFormat="1" ht="14.4" customHeight="1">
      <c r="B14" s="42"/>
      <c r="C14" s="43"/>
      <c r="D14" s="38" t="s">
        <v>23</v>
      </c>
      <c r="E14" s="43"/>
      <c r="F14" s="36" t="s">
        <v>24</v>
      </c>
      <c r="G14" s="43"/>
      <c r="H14" s="43"/>
      <c r="I14" s="129" t="s">
        <v>25</v>
      </c>
      <c r="J14" s="130" t="str">
        <f>'Rekapitulace stavby'!AN8</f>
        <v>10.4.2017</v>
      </c>
      <c r="K14" s="46"/>
    </row>
    <row r="15" spans="1:70" s="1" customFormat="1" ht="10.8" customHeight="1">
      <c r="B15" s="42"/>
      <c r="C15" s="43"/>
      <c r="D15" s="43"/>
      <c r="E15" s="43"/>
      <c r="F15" s="43"/>
      <c r="G15" s="43"/>
      <c r="H15" s="43"/>
      <c r="I15" s="128"/>
      <c r="J15" s="43"/>
      <c r="K15" s="46"/>
    </row>
    <row r="16" spans="1:70" s="1" customFormat="1" ht="14.4"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 customHeight="1">
      <c r="B18" s="42"/>
      <c r="C18" s="43"/>
      <c r="D18" s="43"/>
      <c r="E18" s="43"/>
      <c r="F18" s="43"/>
      <c r="G18" s="43"/>
      <c r="H18" s="43"/>
      <c r="I18" s="128"/>
      <c r="J18" s="43"/>
      <c r="K18" s="46"/>
    </row>
    <row r="19" spans="2:11" s="1" customFormat="1" ht="14.4"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 customHeight="1">
      <c r="B21" s="42"/>
      <c r="C21" s="43"/>
      <c r="D21" s="43"/>
      <c r="E21" s="43"/>
      <c r="F21" s="43"/>
      <c r="G21" s="43"/>
      <c r="H21" s="43"/>
      <c r="I21" s="128"/>
      <c r="J21" s="43"/>
      <c r="K21" s="46"/>
    </row>
    <row r="22" spans="2:11" s="1" customFormat="1" ht="14.4"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 customHeight="1">
      <c r="B24" s="42"/>
      <c r="C24" s="43"/>
      <c r="D24" s="43"/>
      <c r="E24" s="43"/>
      <c r="F24" s="43"/>
      <c r="G24" s="43"/>
      <c r="H24" s="43"/>
      <c r="I24" s="128"/>
      <c r="J24" s="43"/>
      <c r="K24" s="46"/>
    </row>
    <row r="25" spans="2:11" s="1" customFormat="1" ht="14.4" customHeight="1">
      <c r="B25" s="42"/>
      <c r="C25" s="43"/>
      <c r="D25" s="38" t="s">
        <v>36</v>
      </c>
      <c r="E25" s="43"/>
      <c r="F25" s="43"/>
      <c r="G25" s="43"/>
      <c r="H25" s="43"/>
      <c r="I25" s="128"/>
      <c r="J25" s="43"/>
      <c r="K25" s="46"/>
    </row>
    <row r="26" spans="2:11" s="7" customFormat="1" ht="20.399999999999999" customHeight="1">
      <c r="B26" s="131"/>
      <c r="C26" s="132"/>
      <c r="D26" s="132"/>
      <c r="E26" s="371" t="s">
        <v>21</v>
      </c>
      <c r="F26" s="371"/>
      <c r="G26" s="371"/>
      <c r="H26" s="371"/>
      <c r="I26" s="133"/>
      <c r="J26" s="132"/>
      <c r="K26" s="134"/>
    </row>
    <row r="27" spans="2:11" s="1" customFormat="1" ht="6.9" customHeight="1">
      <c r="B27" s="42"/>
      <c r="C27" s="43"/>
      <c r="D27" s="43"/>
      <c r="E27" s="43"/>
      <c r="F27" s="43"/>
      <c r="G27" s="43"/>
      <c r="H27" s="43"/>
      <c r="I27" s="128"/>
      <c r="J27" s="43"/>
      <c r="K27" s="46"/>
    </row>
    <row r="28" spans="2:11" s="1" customFormat="1" ht="6.9"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ROUND(J94,2)</f>
        <v>0</v>
      </c>
      <c r="K29" s="46"/>
    </row>
    <row r="30" spans="2:11" s="1" customFormat="1" ht="6.9" customHeight="1">
      <c r="B30" s="42"/>
      <c r="C30" s="43"/>
      <c r="D30" s="86"/>
      <c r="E30" s="86"/>
      <c r="F30" s="86"/>
      <c r="G30" s="86"/>
      <c r="H30" s="86"/>
      <c r="I30" s="135"/>
      <c r="J30" s="86"/>
      <c r="K30" s="136"/>
    </row>
    <row r="31" spans="2:11" s="1" customFormat="1" ht="14.4" customHeight="1">
      <c r="B31" s="42"/>
      <c r="C31" s="43"/>
      <c r="D31" s="43"/>
      <c r="E31" s="43"/>
      <c r="F31" s="47" t="s">
        <v>40</v>
      </c>
      <c r="G31" s="43"/>
      <c r="H31" s="43"/>
      <c r="I31" s="139" t="s">
        <v>39</v>
      </c>
      <c r="J31" s="47" t="s">
        <v>41</v>
      </c>
      <c r="K31" s="46"/>
    </row>
    <row r="32" spans="2:11" s="1" customFormat="1" ht="14.4" customHeight="1">
      <c r="B32" s="42"/>
      <c r="C32" s="43"/>
      <c r="D32" s="50" t="s">
        <v>42</v>
      </c>
      <c r="E32" s="50" t="s">
        <v>43</v>
      </c>
      <c r="F32" s="140">
        <f>ROUND(SUM(BE94:BE471), 2)</f>
        <v>0</v>
      </c>
      <c r="G32" s="43"/>
      <c r="H32" s="43"/>
      <c r="I32" s="141">
        <v>0.21</v>
      </c>
      <c r="J32" s="140">
        <f>ROUND(ROUND((SUM(BE94:BE471)), 2)*I32, 2)</f>
        <v>0</v>
      </c>
      <c r="K32" s="46"/>
    </row>
    <row r="33" spans="2:11" s="1" customFormat="1" ht="14.4" customHeight="1">
      <c r="B33" s="42"/>
      <c r="C33" s="43"/>
      <c r="D33" s="43"/>
      <c r="E33" s="50" t="s">
        <v>44</v>
      </c>
      <c r="F33" s="140">
        <f>ROUND(SUM(BF94:BF471), 2)</f>
        <v>0</v>
      </c>
      <c r="G33" s="43"/>
      <c r="H33" s="43"/>
      <c r="I33" s="141">
        <v>0.15</v>
      </c>
      <c r="J33" s="140">
        <f>ROUND(ROUND((SUM(BF94:BF471)), 2)*I33, 2)</f>
        <v>0</v>
      </c>
      <c r="K33" s="46"/>
    </row>
    <row r="34" spans="2:11" s="1" customFormat="1" ht="14.4" hidden="1" customHeight="1">
      <c r="B34" s="42"/>
      <c r="C34" s="43"/>
      <c r="D34" s="43"/>
      <c r="E34" s="50" t="s">
        <v>45</v>
      </c>
      <c r="F34" s="140">
        <f>ROUND(SUM(BG94:BG471), 2)</f>
        <v>0</v>
      </c>
      <c r="G34" s="43"/>
      <c r="H34" s="43"/>
      <c r="I34" s="141">
        <v>0.21</v>
      </c>
      <c r="J34" s="140">
        <v>0</v>
      </c>
      <c r="K34" s="46"/>
    </row>
    <row r="35" spans="2:11" s="1" customFormat="1" ht="14.4" hidden="1" customHeight="1">
      <c r="B35" s="42"/>
      <c r="C35" s="43"/>
      <c r="D35" s="43"/>
      <c r="E35" s="50" t="s">
        <v>46</v>
      </c>
      <c r="F35" s="140">
        <f>ROUND(SUM(BH94:BH471), 2)</f>
        <v>0</v>
      </c>
      <c r="G35" s="43"/>
      <c r="H35" s="43"/>
      <c r="I35" s="141">
        <v>0.15</v>
      </c>
      <c r="J35" s="140">
        <v>0</v>
      </c>
      <c r="K35" s="46"/>
    </row>
    <row r="36" spans="2:11" s="1" customFormat="1" ht="14.4" hidden="1" customHeight="1">
      <c r="B36" s="42"/>
      <c r="C36" s="43"/>
      <c r="D36" s="43"/>
      <c r="E36" s="50" t="s">
        <v>47</v>
      </c>
      <c r="F36" s="140">
        <f>ROUND(SUM(BI94:BI471), 2)</f>
        <v>0</v>
      </c>
      <c r="G36" s="43"/>
      <c r="H36" s="43"/>
      <c r="I36" s="141">
        <v>0</v>
      </c>
      <c r="J36" s="140">
        <v>0</v>
      </c>
      <c r="K36" s="46"/>
    </row>
    <row r="37" spans="2:11" s="1" customFormat="1" ht="6.9"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 customHeight="1">
      <c r="B39" s="57"/>
      <c r="C39" s="58"/>
      <c r="D39" s="58"/>
      <c r="E39" s="58"/>
      <c r="F39" s="58"/>
      <c r="G39" s="58"/>
      <c r="H39" s="58"/>
      <c r="I39" s="149"/>
      <c r="J39" s="58"/>
      <c r="K39" s="59"/>
    </row>
    <row r="43" spans="2:11" s="1" customFormat="1" ht="6.9" customHeight="1">
      <c r="B43" s="150"/>
      <c r="C43" s="151"/>
      <c r="D43" s="151"/>
      <c r="E43" s="151"/>
      <c r="F43" s="151"/>
      <c r="G43" s="151"/>
      <c r="H43" s="151"/>
      <c r="I43" s="152"/>
      <c r="J43" s="151"/>
      <c r="K43" s="153"/>
    </row>
    <row r="44" spans="2:11" s="1" customFormat="1" ht="36.9" customHeight="1">
      <c r="B44" s="42"/>
      <c r="C44" s="31" t="s">
        <v>101</v>
      </c>
      <c r="D44" s="43"/>
      <c r="E44" s="43"/>
      <c r="F44" s="43"/>
      <c r="G44" s="43"/>
      <c r="H44" s="43"/>
      <c r="I44" s="128"/>
      <c r="J44" s="43"/>
      <c r="K44" s="46"/>
    </row>
    <row r="45" spans="2:11" s="1" customFormat="1" ht="6.9" customHeight="1">
      <c r="B45" s="42"/>
      <c r="C45" s="43"/>
      <c r="D45" s="43"/>
      <c r="E45" s="43"/>
      <c r="F45" s="43"/>
      <c r="G45" s="43"/>
      <c r="H45" s="43"/>
      <c r="I45" s="128"/>
      <c r="J45" s="43"/>
      <c r="K45" s="46"/>
    </row>
    <row r="46" spans="2:11" s="1" customFormat="1" ht="14.4" customHeight="1">
      <c r="B46" s="42"/>
      <c r="C46" s="38" t="s">
        <v>18</v>
      </c>
      <c r="D46" s="43"/>
      <c r="E46" s="43"/>
      <c r="F46" s="43"/>
      <c r="G46" s="43"/>
      <c r="H46" s="43"/>
      <c r="I46" s="128"/>
      <c r="J46" s="43"/>
      <c r="K46" s="46"/>
    </row>
    <row r="47" spans="2:11" s="1" customFormat="1" ht="20.399999999999999" customHeight="1">
      <c r="B47" s="42"/>
      <c r="C47" s="43"/>
      <c r="D47" s="43"/>
      <c r="E47" s="406" t="str">
        <f>E7</f>
        <v>Výměna oken a dveří v objektu Volgogradská 32a, Ostrava-Zábřeh - budova A</v>
      </c>
      <c r="F47" s="407"/>
      <c r="G47" s="407"/>
      <c r="H47" s="407"/>
      <c r="I47" s="128"/>
      <c r="J47" s="43"/>
      <c r="K47" s="46"/>
    </row>
    <row r="48" spans="2:11" ht="13.2">
      <c r="B48" s="29"/>
      <c r="C48" s="38" t="s">
        <v>97</v>
      </c>
      <c r="D48" s="30"/>
      <c r="E48" s="30"/>
      <c r="F48" s="30"/>
      <c r="G48" s="30"/>
      <c r="H48" s="30"/>
      <c r="I48" s="127"/>
      <c r="J48" s="30"/>
      <c r="K48" s="32"/>
    </row>
    <row r="49" spans="2:47" s="1" customFormat="1" ht="20.399999999999999" customHeight="1">
      <c r="B49" s="42"/>
      <c r="C49" s="43"/>
      <c r="D49" s="43"/>
      <c r="E49" s="406" t="s">
        <v>98</v>
      </c>
      <c r="F49" s="408"/>
      <c r="G49" s="408"/>
      <c r="H49" s="408"/>
      <c r="I49" s="128"/>
      <c r="J49" s="43"/>
      <c r="K49" s="46"/>
    </row>
    <row r="50" spans="2:47" s="1" customFormat="1" ht="14.4" customHeight="1">
      <c r="B50" s="42"/>
      <c r="C50" s="38" t="s">
        <v>99</v>
      </c>
      <c r="D50" s="43"/>
      <c r="E50" s="43"/>
      <c r="F50" s="43"/>
      <c r="G50" s="43"/>
      <c r="H50" s="43"/>
      <c r="I50" s="128"/>
      <c r="J50" s="43"/>
      <c r="K50" s="46"/>
    </row>
    <row r="51" spans="2:47" s="1" customFormat="1" ht="22.2" customHeight="1">
      <c r="B51" s="42"/>
      <c r="C51" s="43"/>
      <c r="D51" s="43"/>
      <c r="E51" s="409" t="str">
        <f>E11</f>
        <v xml:space="preserve">1.1 - Soupis prací - Výměna oken a dveří </v>
      </c>
      <c r="F51" s="408"/>
      <c r="G51" s="408"/>
      <c r="H51" s="408"/>
      <c r="I51" s="128"/>
      <c r="J51" s="43"/>
      <c r="K51" s="46"/>
    </row>
    <row r="52" spans="2:47" s="1" customFormat="1" ht="6.9"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10.4.2017</v>
      </c>
      <c r="K53" s="46"/>
    </row>
    <row r="54" spans="2:47" s="1" customFormat="1" ht="6.9" customHeight="1">
      <c r="B54" s="42"/>
      <c r="C54" s="43"/>
      <c r="D54" s="43"/>
      <c r="E54" s="43"/>
      <c r="F54" s="43"/>
      <c r="G54" s="43"/>
      <c r="H54" s="43"/>
      <c r="I54" s="128"/>
      <c r="J54" s="43"/>
      <c r="K54" s="46"/>
    </row>
    <row r="55" spans="2:47" s="1" customFormat="1" ht="13.2">
      <c r="B55" s="42"/>
      <c r="C55" s="38" t="s">
        <v>27</v>
      </c>
      <c r="D55" s="43"/>
      <c r="E55" s="43"/>
      <c r="F55" s="36" t="str">
        <f>E17</f>
        <v>SMO Ostrava, Městský obvod Ostrava.Jih</v>
      </c>
      <c r="G55" s="43"/>
      <c r="H55" s="43"/>
      <c r="I55" s="129" t="s">
        <v>33</v>
      </c>
      <c r="J55" s="36" t="str">
        <f>E23</f>
        <v>Ing. Jaromír Provazník</v>
      </c>
      <c r="K55" s="46"/>
    </row>
    <row r="56" spans="2:47" s="1" customFormat="1" ht="14.4"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102</v>
      </c>
      <c r="D58" s="142"/>
      <c r="E58" s="142"/>
      <c r="F58" s="142"/>
      <c r="G58" s="142"/>
      <c r="H58" s="142"/>
      <c r="I58" s="155"/>
      <c r="J58" s="156" t="s">
        <v>103</v>
      </c>
      <c r="K58" s="157"/>
    </row>
    <row r="59" spans="2:47" s="1" customFormat="1" ht="10.35" customHeight="1">
      <c r="B59" s="42"/>
      <c r="C59" s="43"/>
      <c r="D59" s="43"/>
      <c r="E59" s="43"/>
      <c r="F59" s="43"/>
      <c r="G59" s="43"/>
      <c r="H59" s="43"/>
      <c r="I59" s="128"/>
      <c r="J59" s="43"/>
      <c r="K59" s="46"/>
    </row>
    <row r="60" spans="2:47" s="1" customFormat="1" ht="29.25" customHeight="1">
      <c r="B60" s="42"/>
      <c r="C60" s="158" t="s">
        <v>104</v>
      </c>
      <c r="D60" s="43"/>
      <c r="E60" s="43"/>
      <c r="F60" s="43"/>
      <c r="G60" s="43"/>
      <c r="H60" s="43"/>
      <c r="I60" s="128"/>
      <c r="J60" s="138">
        <f>J94</f>
        <v>0</v>
      </c>
      <c r="K60" s="46"/>
      <c r="AU60" s="25" t="s">
        <v>105</v>
      </c>
    </row>
    <row r="61" spans="2:47" s="8" customFormat="1" ht="24.9" customHeight="1">
      <c r="B61" s="159"/>
      <c r="C61" s="160"/>
      <c r="D61" s="161" t="s">
        <v>106</v>
      </c>
      <c r="E61" s="162"/>
      <c r="F61" s="162"/>
      <c r="G61" s="162"/>
      <c r="H61" s="162"/>
      <c r="I61" s="163"/>
      <c r="J61" s="164">
        <f>J95</f>
        <v>0</v>
      </c>
      <c r="K61" s="165"/>
    </row>
    <row r="62" spans="2:47" s="9" customFormat="1" ht="19.95" customHeight="1">
      <c r="B62" s="166"/>
      <c r="C62" s="167"/>
      <c r="D62" s="168" t="s">
        <v>107</v>
      </c>
      <c r="E62" s="169"/>
      <c r="F62" s="169"/>
      <c r="G62" s="169"/>
      <c r="H62" s="169"/>
      <c r="I62" s="170"/>
      <c r="J62" s="171">
        <f>J96</f>
        <v>0</v>
      </c>
      <c r="K62" s="172"/>
    </row>
    <row r="63" spans="2:47" s="9" customFormat="1" ht="19.95" customHeight="1">
      <c r="B63" s="166"/>
      <c r="C63" s="167"/>
      <c r="D63" s="168" t="s">
        <v>108</v>
      </c>
      <c r="E63" s="169"/>
      <c r="F63" s="169"/>
      <c r="G63" s="169"/>
      <c r="H63" s="169"/>
      <c r="I63" s="170"/>
      <c r="J63" s="171">
        <f>J260</f>
        <v>0</v>
      </c>
      <c r="K63" s="172"/>
    </row>
    <row r="64" spans="2:47" s="9" customFormat="1" ht="19.95" customHeight="1">
      <c r="B64" s="166"/>
      <c r="C64" s="167"/>
      <c r="D64" s="168" t="s">
        <v>109</v>
      </c>
      <c r="E64" s="169"/>
      <c r="F64" s="169"/>
      <c r="G64" s="169"/>
      <c r="H64" s="169"/>
      <c r="I64" s="170"/>
      <c r="J64" s="171">
        <f>J360</f>
        <v>0</v>
      </c>
      <c r="K64" s="172"/>
    </row>
    <row r="65" spans="2:12" s="9" customFormat="1" ht="19.95" customHeight="1">
      <c r="B65" s="166"/>
      <c r="C65" s="167"/>
      <c r="D65" s="168" t="s">
        <v>110</v>
      </c>
      <c r="E65" s="169"/>
      <c r="F65" s="169"/>
      <c r="G65" s="169"/>
      <c r="H65" s="169"/>
      <c r="I65" s="170"/>
      <c r="J65" s="171">
        <f>J370</f>
        <v>0</v>
      </c>
      <c r="K65" s="172"/>
    </row>
    <row r="66" spans="2:12" s="8" customFormat="1" ht="24.9" customHeight="1">
      <c r="B66" s="159"/>
      <c r="C66" s="160"/>
      <c r="D66" s="161" t="s">
        <v>111</v>
      </c>
      <c r="E66" s="162"/>
      <c r="F66" s="162"/>
      <c r="G66" s="162"/>
      <c r="H66" s="162"/>
      <c r="I66" s="163"/>
      <c r="J66" s="164">
        <f>J373</f>
        <v>0</v>
      </c>
      <c r="K66" s="165"/>
    </row>
    <row r="67" spans="2:12" s="9" customFormat="1" ht="19.95" customHeight="1">
      <c r="B67" s="166"/>
      <c r="C67" s="167"/>
      <c r="D67" s="168" t="s">
        <v>112</v>
      </c>
      <c r="E67" s="169"/>
      <c r="F67" s="169"/>
      <c r="G67" s="169"/>
      <c r="H67" s="169"/>
      <c r="I67" s="170"/>
      <c r="J67" s="171">
        <f>J374</f>
        <v>0</v>
      </c>
      <c r="K67" s="172"/>
    </row>
    <row r="68" spans="2:12" s="9" customFormat="1" ht="19.95" customHeight="1">
      <c r="B68" s="166"/>
      <c r="C68" s="167"/>
      <c r="D68" s="168" t="s">
        <v>113</v>
      </c>
      <c r="E68" s="169"/>
      <c r="F68" s="169"/>
      <c r="G68" s="169"/>
      <c r="H68" s="169"/>
      <c r="I68" s="170"/>
      <c r="J68" s="171">
        <f>J396</f>
        <v>0</v>
      </c>
      <c r="K68" s="172"/>
    </row>
    <row r="69" spans="2:12" s="9" customFormat="1" ht="19.95" customHeight="1">
      <c r="B69" s="166"/>
      <c r="C69" s="167"/>
      <c r="D69" s="168" t="s">
        <v>114</v>
      </c>
      <c r="E69" s="169"/>
      <c r="F69" s="169"/>
      <c r="G69" s="169"/>
      <c r="H69" s="169"/>
      <c r="I69" s="170"/>
      <c r="J69" s="171">
        <f>J425</f>
        <v>0</v>
      </c>
      <c r="K69" s="172"/>
    </row>
    <row r="70" spans="2:12" s="9" customFormat="1" ht="19.95" customHeight="1">
      <c r="B70" s="166"/>
      <c r="C70" s="167"/>
      <c r="D70" s="168" t="s">
        <v>115</v>
      </c>
      <c r="E70" s="169"/>
      <c r="F70" s="169"/>
      <c r="G70" s="169"/>
      <c r="H70" s="169"/>
      <c r="I70" s="170"/>
      <c r="J70" s="171">
        <f>J443</f>
        <v>0</v>
      </c>
      <c r="K70" s="172"/>
    </row>
    <row r="71" spans="2:12" s="9" customFormat="1" ht="19.95" customHeight="1">
      <c r="B71" s="166"/>
      <c r="C71" s="167"/>
      <c r="D71" s="168" t="s">
        <v>116</v>
      </c>
      <c r="E71" s="169"/>
      <c r="F71" s="169"/>
      <c r="G71" s="169"/>
      <c r="H71" s="169"/>
      <c r="I71" s="170"/>
      <c r="J71" s="171">
        <f>J460</f>
        <v>0</v>
      </c>
      <c r="K71" s="172"/>
    </row>
    <row r="72" spans="2:12" s="9" customFormat="1" ht="19.95" customHeight="1">
      <c r="B72" s="166"/>
      <c r="C72" s="167"/>
      <c r="D72" s="168" t="s">
        <v>117</v>
      </c>
      <c r="E72" s="169"/>
      <c r="F72" s="169"/>
      <c r="G72" s="169"/>
      <c r="H72" s="169"/>
      <c r="I72" s="170"/>
      <c r="J72" s="171">
        <f>J470</f>
        <v>0</v>
      </c>
      <c r="K72" s="172"/>
    </row>
    <row r="73" spans="2:12" s="1" customFormat="1" ht="21.75" customHeight="1">
      <c r="B73" s="42"/>
      <c r="C73" s="43"/>
      <c r="D73" s="43"/>
      <c r="E73" s="43"/>
      <c r="F73" s="43"/>
      <c r="G73" s="43"/>
      <c r="H73" s="43"/>
      <c r="I73" s="128"/>
      <c r="J73" s="43"/>
      <c r="K73" s="46"/>
    </row>
    <row r="74" spans="2:12" s="1" customFormat="1" ht="6.9" customHeight="1">
      <c r="B74" s="57"/>
      <c r="C74" s="58"/>
      <c r="D74" s="58"/>
      <c r="E74" s="58"/>
      <c r="F74" s="58"/>
      <c r="G74" s="58"/>
      <c r="H74" s="58"/>
      <c r="I74" s="149"/>
      <c r="J74" s="58"/>
      <c r="K74" s="59"/>
    </row>
    <row r="78" spans="2:12" s="1" customFormat="1" ht="6.9" customHeight="1">
      <c r="B78" s="60"/>
      <c r="C78" s="61"/>
      <c r="D78" s="61"/>
      <c r="E78" s="61"/>
      <c r="F78" s="61"/>
      <c r="G78" s="61"/>
      <c r="H78" s="61"/>
      <c r="I78" s="152"/>
      <c r="J78" s="61"/>
      <c r="K78" s="61"/>
      <c r="L78" s="62"/>
    </row>
    <row r="79" spans="2:12" s="1" customFormat="1" ht="36.9" customHeight="1">
      <c r="B79" s="42"/>
      <c r="C79" s="63" t="s">
        <v>118</v>
      </c>
      <c r="D79" s="64"/>
      <c r="E79" s="64"/>
      <c r="F79" s="64"/>
      <c r="G79" s="64"/>
      <c r="H79" s="64"/>
      <c r="I79" s="173"/>
      <c r="J79" s="64"/>
      <c r="K79" s="64"/>
      <c r="L79" s="62"/>
    </row>
    <row r="80" spans="2:12" s="1" customFormat="1" ht="6.9" customHeight="1">
      <c r="B80" s="42"/>
      <c r="C80" s="64"/>
      <c r="D80" s="64"/>
      <c r="E80" s="64"/>
      <c r="F80" s="64"/>
      <c r="G80" s="64"/>
      <c r="H80" s="64"/>
      <c r="I80" s="173"/>
      <c r="J80" s="64"/>
      <c r="K80" s="64"/>
      <c r="L80" s="62"/>
    </row>
    <row r="81" spans="2:63" s="1" customFormat="1" ht="14.4" customHeight="1">
      <c r="B81" s="42"/>
      <c r="C81" s="66" t="s">
        <v>18</v>
      </c>
      <c r="D81" s="64"/>
      <c r="E81" s="64"/>
      <c r="F81" s="64"/>
      <c r="G81" s="64"/>
      <c r="H81" s="64"/>
      <c r="I81" s="173"/>
      <c r="J81" s="64"/>
      <c r="K81" s="64"/>
      <c r="L81" s="62"/>
    </row>
    <row r="82" spans="2:63" s="1" customFormat="1" ht="20.399999999999999" customHeight="1">
      <c r="B82" s="42"/>
      <c r="C82" s="64"/>
      <c r="D82" s="64"/>
      <c r="E82" s="410" t="str">
        <f>E7</f>
        <v>Výměna oken a dveří v objektu Volgogradská 32a, Ostrava-Zábřeh - budova A</v>
      </c>
      <c r="F82" s="411"/>
      <c r="G82" s="411"/>
      <c r="H82" s="411"/>
      <c r="I82" s="173"/>
      <c r="J82" s="64"/>
      <c r="K82" s="64"/>
      <c r="L82" s="62"/>
    </row>
    <row r="83" spans="2:63" ht="13.2">
      <c r="B83" s="29"/>
      <c r="C83" s="66" t="s">
        <v>97</v>
      </c>
      <c r="D83" s="174"/>
      <c r="E83" s="174"/>
      <c r="F83" s="174"/>
      <c r="G83" s="174"/>
      <c r="H83" s="174"/>
      <c r="J83" s="174"/>
      <c r="K83" s="174"/>
      <c r="L83" s="175"/>
    </row>
    <row r="84" spans="2:63" s="1" customFormat="1" ht="20.399999999999999" customHeight="1">
      <c r="B84" s="42"/>
      <c r="C84" s="64"/>
      <c r="D84" s="64"/>
      <c r="E84" s="410" t="s">
        <v>98</v>
      </c>
      <c r="F84" s="412"/>
      <c r="G84" s="412"/>
      <c r="H84" s="412"/>
      <c r="I84" s="173"/>
      <c r="J84" s="64"/>
      <c r="K84" s="64"/>
      <c r="L84" s="62"/>
    </row>
    <row r="85" spans="2:63" s="1" customFormat="1" ht="14.4" customHeight="1">
      <c r="B85" s="42"/>
      <c r="C85" s="66" t="s">
        <v>99</v>
      </c>
      <c r="D85" s="64"/>
      <c r="E85" s="64"/>
      <c r="F85" s="64"/>
      <c r="G85" s="64"/>
      <c r="H85" s="64"/>
      <c r="I85" s="173"/>
      <c r="J85" s="64"/>
      <c r="K85" s="64"/>
      <c r="L85" s="62"/>
    </row>
    <row r="86" spans="2:63" s="1" customFormat="1" ht="22.2" customHeight="1">
      <c r="B86" s="42"/>
      <c r="C86" s="64"/>
      <c r="D86" s="64"/>
      <c r="E86" s="382" t="str">
        <f>E11</f>
        <v xml:space="preserve">1.1 - Soupis prací - Výměna oken a dveří </v>
      </c>
      <c r="F86" s="412"/>
      <c r="G86" s="412"/>
      <c r="H86" s="412"/>
      <c r="I86" s="173"/>
      <c r="J86" s="64"/>
      <c r="K86" s="64"/>
      <c r="L86" s="62"/>
    </row>
    <row r="87" spans="2:63" s="1" customFormat="1" ht="6.9" customHeight="1">
      <c r="B87" s="42"/>
      <c r="C87" s="64"/>
      <c r="D87" s="64"/>
      <c r="E87" s="64"/>
      <c r="F87" s="64"/>
      <c r="G87" s="64"/>
      <c r="H87" s="64"/>
      <c r="I87" s="173"/>
      <c r="J87" s="64"/>
      <c r="K87" s="64"/>
      <c r="L87" s="62"/>
    </row>
    <row r="88" spans="2:63" s="1" customFormat="1" ht="18" customHeight="1">
      <c r="B88" s="42"/>
      <c r="C88" s="66" t="s">
        <v>23</v>
      </c>
      <c r="D88" s="64"/>
      <c r="E88" s="64"/>
      <c r="F88" s="176" t="str">
        <f>F14</f>
        <v xml:space="preserve"> </v>
      </c>
      <c r="G88" s="64"/>
      <c r="H88" s="64"/>
      <c r="I88" s="177" t="s">
        <v>25</v>
      </c>
      <c r="J88" s="74" t="str">
        <f>IF(J14="","",J14)</f>
        <v>10.4.2017</v>
      </c>
      <c r="K88" s="64"/>
      <c r="L88" s="62"/>
    </row>
    <row r="89" spans="2:63" s="1" customFormat="1" ht="6.9" customHeight="1">
      <c r="B89" s="42"/>
      <c r="C89" s="64"/>
      <c r="D89" s="64"/>
      <c r="E89" s="64"/>
      <c r="F89" s="64"/>
      <c r="G89" s="64"/>
      <c r="H89" s="64"/>
      <c r="I89" s="173"/>
      <c r="J89" s="64"/>
      <c r="K89" s="64"/>
      <c r="L89" s="62"/>
    </row>
    <row r="90" spans="2:63" s="1" customFormat="1" ht="13.2">
      <c r="B90" s="42"/>
      <c r="C90" s="66" t="s">
        <v>27</v>
      </c>
      <c r="D90" s="64"/>
      <c r="E90" s="64"/>
      <c r="F90" s="176" t="str">
        <f>E17</f>
        <v>SMO Ostrava, Městský obvod Ostrava.Jih</v>
      </c>
      <c r="G90" s="64"/>
      <c r="H90" s="64"/>
      <c r="I90" s="177" t="s">
        <v>33</v>
      </c>
      <c r="J90" s="176" t="str">
        <f>E23</f>
        <v>Ing. Jaromír Provazník</v>
      </c>
      <c r="K90" s="64"/>
      <c r="L90" s="62"/>
    </row>
    <row r="91" spans="2:63" s="1" customFormat="1" ht="14.4" customHeight="1">
      <c r="B91" s="42"/>
      <c r="C91" s="66" t="s">
        <v>31</v>
      </c>
      <c r="D91" s="64"/>
      <c r="E91" s="64"/>
      <c r="F91" s="176" t="str">
        <f>IF(E20="","",E20)</f>
        <v/>
      </c>
      <c r="G91" s="64"/>
      <c r="H91" s="64"/>
      <c r="I91" s="173"/>
      <c r="J91" s="64"/>
      <c r="K91" s="64"/>
      <c r="L91" s="62"/>
    </row>
    <row r="92" spans="2:63" s="1" customFormat="1" ht="10.35" customHeight="1">
      <c r="B92" s="42"/>
      <c r="C92" s="64"/>
      <c r="D92" s="64"/>
      <c r="E92" s="64"/>
      <c r="F92" s="64"/>
      <c r="G92" s="64"/>
      <c r="H92" s="64"/>
      <c r="I92" s="173"/>
      <c r="J92" s="64"/>
      <c r="K92" s="64"/>
      <c r="L92" s="62"/>
    </row>
    <row r="93" spans="2:63" s="10" customFormat="1" ht="29.25" customHeight="1">
      <c r="B93" s="178"/>
      <c r="C93" s="179" t="s">
        <v>119</v>
      </c>
      <c r="D93" s="180" t="s">
        <v>57</v>
      </c>
      <c r="E93" s="180" t="s">
        <v>53</v>
      </c>
      <c r="F93" s="180" t="s">
        <v>120</v>
      </c>
      <c r="G93" s="180" t="s">
        <v>121</v>
      </c>
      <c r="H93" s="180" t="s">
        <v>122</v>
      </c>
      <c r="I93" s="181" t="s">
        <v>123</v>
      </c>
      <c r="J93" s="180" t="s">
        <v>103</v>
      </c>
      <c r="K93" s="182" t="s">
        <v>124</v>
      </c>
      <c r="L93" s="183"/>
      <c r="M93" s="82" t="s">
        <v>125</v>
      </c>
      <c r="N93" s="83" t="s">
        <v>42</v>
      </c>
      <c r="O93" s="83" t="s">
        <v>126</v>
      </c>
      <c r="P93" s="83" t="s">
        <v>127</v>
      </c>
      <c r="Q93" s="83" t="s">
        <v>128</v>
      </c>
      <c r="R93" s="83" t="s">
        <v>129</v>
      </c>
      <c r="S93" s="83" t="s">
        <v>130</v>
      </c>
      <c r="T93" s="84" t="s">
        <v>131</v>
      </c>
    </row>
    <row r="94" spans="2:63" s="1" customFormat="1" ht="29.25" customHeight="1">
      <c r="B94" s="42"/>
      <c r="C94" s="88" t="s">
        <v>104</v>
      </c>
      <c r="D94" s="64"/>
      <c r="E94" s="64"/>
      <c r="F94" s="64"/>
      <c r="G94" s="64"/>
      <c r="H94" s="64"/>
      <c r="I94" s="173"/>
      <c r="J94" s="184">
        <f>BK94</f>
        <v>0</v>
      </c>
      <c r="K94" s="64"/>
      <c r="L94" s="62"/>
      <c r="M94" s="85"/>
      <c r="N94" s="86"/>
      <c r="O94" s="86"/>
      <c r="P94" s="185">
        <f>P95+P373</f>
        <v>0</v>
      </c>
      <c r="Q94" s="86"/>
      <c r="R94" s="185">
        <f>R95+R373</f>
        <v>8.8740561345000017</v>
      </c>
      <c r="S94" s="86"/>
      <c r="T94" s="186">
        <f>T95+T373</f>
        <v>5.6910598500000003</v>
      </c>
      <c r="AT94" s="25" t="s">
        <v>71</v>
      </c>
      <c r="AU94" s="25" t="s">
        <v>105</v>
      </c>
      <c r="BK94" s="187">
        <f>BK95+BK373</f>
        <v>0</v>
      </c>
    </row>
    <row r="95" spans="2:63" s="11" customFormat="1" ht="37.35" customHeight="1">
      <c r="B95" s="188"/>
      <c r="C95" s="189"/>
      <c r="D95" s="190" t="s">
        <v>71</v>
      </c>
      <c r="E95" s="191" t="s">
        <v>132</v>
      </c>
      <c r="F95" s="191" t="s">
        <v>133</v>
      </c>
      <c r="G95" s="189"/>
      <c r="H95" s="189"/>
      <c r="I95" s="192"/>
      <c r="J95" s="193">
        <f>BK95</f>
        <v>0</v>
      </c>
      <c r="K95" s="189"/>
      <c r="L95" s="194"/>
      <c r="M95" s="195"/>
      <c r="N95" s="196"/>
      <c r="O95" s="196"/>
      <c r="P95" s="197">
        <f>P96+P260+P360+P370</f>
        <v>0</v>
      </c>
      <c r="Q95" s="196"/>
      <c r="R95" s="197">
        <f>R96+R260+R360+R370</f>
        <v>7.7828902200000005</v>
      </c>
      <c r="S95" s="196"/>
      <c r="T95" s="198">
        <f>T96+T260+T360+T370</f>
        <v>5.6179950000000005</v>
      </c>
      <c r="AR95" s="199" t="s">
        <v>76</v>
      </c>
      <c r="AT95" s="200" t="s">
        <v>71</v>
      </c>
      <c r="AU95" s="200" t="s">
        <v>72</v>
      </c>
      <c r="AY95" s="199" t="s">
        <v>134</v>
      </c>
      <c r="BK95" s="201">
        <f>BK96+BK260+BK360+BK370</f>
        <v>0</v>
      </c>
    </row>
    <row r="96" spans="2:63" s="11" customFormat="1" ht="19.95" customHeight="1">
      <c r="B96" s="188"/>
      <c r="C96" s="189"/>
      <c r="D96" s="202" t="s">
        <v>71</v>
      </c>
      <c r="E96" s="203" t="s">
        <v>135</v>
      </c>
      <c r="F96" s="203" t="s">
        <v>136</v>
      </c>
      <c r="G96" s="189"/>
      <c r="H96" s="189"/>
      <c r="I96" s="192"/>
      <c r="J96" s="204">
        <f>BK96</f>
        <v>0</v>
      </c>
      <c r="K96" s="189"/>
      <c r="L96" s="194"/>
      <c r="M96" s="195"/>
      <c r="N96" s="196"/>
      <c r="O96" s="196"/>
      <c r="P96" s="197">
        <f>SUM(P97:P259)</f>
        <v>0</v>
      </c>
      <c r="Q96" s="196"/>
      <c r="R96" s="197">
        <f>SUM(R97:R259)</f>
        <v>7.7501629600000008</v>
      </c>
      <c r="S96" s="196"/>
      <c r="T96" s="198">
        <f>SUM(T97:T259)</f>
        <v>0</v>
      </c>
      <c r="AR96" s="199" t="s">
        <v>76</v>
      </c>
      <c r="AT96" s="200" t="s">
        <v>71</v>
      </c>
      <c r="AU96" s="200" t="s">
        <v>76</v>
      </c>
      <c r="AY96" s="199" t="s">
        <v>134</v>
      </c>
      <c r="BK96" s="201">
        <f>SUM(BK97:BK259)</f>
        <v>0</v>
      </c>
    </row>
    <row r="97" spans="2:65" s="1" customFormat="1" ht="28.8" customHeight="1">
      <c r="B97" s="42"/>
      <c r="C97" s="205" t="s">
        <v>76</v>
      </c>
      <c r="D97" s="205" t="s">
        <v>137</v>
      </c>
      <c r="E97" s="206" t="s">
        <v>138</v>
      </c>
      <c r="F97" s="207" t="s">
        <v>139</v>
      </c>
      <c r="G97" s="208" t="s">
        <v>140</v>
      </c>
      <c r="H97" s="209">
        <v>26.585000000000001</v>
      </c>
      <c r="I97" s="210"/>
      <c r="J97" s="211">
        <f>ROUND(I97*H97,2)</f>
        <v>0</v>
      </c>
      <c r="K97" s="207" t="s">
        <v>141</v>
      </c>
      <c r="L97" s="62"/>
      <c r="M97" s="212" t="s">
        <v>21</v>
      </c>
      <c r="N97" s="213" t="s">
        <v>43</v>
      </c>
      <c r="O97" s="43"/>
      <c r="P97" s="214">
        <f>O97*H97</f>
        <v>0</v>
      </c>
      <c r="Q97" s="214">
        <v>2.63E-4</v>
      </c>
      <c r="R97" s="214">
        <f>Q97*H97</f>
        <v>6.9918549999999999E-3</v>
      </c>
      <c r="S97" s="214">
        <v>0</v>
      </c>
      <c r="T97" s="215">
        <f>S97*H97</f>
        <v>0</v>
      </c>
      <c r="AR97" s="25" t="s">
        <v>142</v>
      </c>
      <c r="AT97" s="25" t="s">
        <v>137</v>
      </c>
      <c r="AU97" s="25" t="s">
        <v>79</v>
      </c>
      <c r="AY97" s="25" t="s">
        <v>134</v>
      </c>
      <c r="BE97" s="216">
        <f>IF(N97="základní",J97,0)</f>
        <v>0</v>
      </c>
      <c r="BF97" s="216">
        <f>IF(N97="snížená",J97,0)</f>
        <v>0</v>
      </c>
      <c r="BG97" s="216">
        <f>IF(N97="zákl. přenesená",J97,0)</f>
        <v>0</v>
      </c>
      <c r="BH97" s="216">
        <f>IF(N97="sníž. přenesená",J97,0)</f>
        <v>0</v>
      </c>
      <c r="BI97" s="216">
        <f>IF(N97="nulová",J97,0)</f>
        <v>0</v>
      </c>
      <c r="BJ97" s="25" t="s">
        <v>76</v>
      </c>
      <c r="BK97" s="216">
        <f>ROUND(I97*H97,2)</f>
        <v>0</v>
      </c>
      <c r="BL97" s="25" t="s">
        <v>142</v>
      </c>
      <c r="BM97" s="25" t="s">
        <v>143</v>
      </c>
    </row>
    <row r="98" spans="2:65" s="12" customFormat="1" ht="12">
      <c r="B98" s="217"/>
      <c r="C98" s="218"/>
      <c r="D98" s="219" t="s">
        <v>144</v>
      </c>
      <c r="E98" s="220" t="s">
        <v>21</v>
      </c>
      <c r="F98" s="221" t="s">
        <v>145</v>
      </c>
      <c r="G98" s="218"/>
      <c r="H98" s="222" t="s">
        <v>21</v>
      </c>
      <c r="I98" s="223"/>
      <c r="J98" s="218"/>
      <c r="K98" s="218"/>
      <c r="L98" s="224"/>
      <c r="M98" s="225"/>
      <c r="N98" s="226"/>
      <c r="O98" s="226"/>
      <c r="P98" s="226"/>
      <c r="Q98" s="226"/>
      <c r="R98" s="226"/>
      <c r="S98" s="226"/>
      <c r="T98" s="227"/>
      <c r="AT98" s="228" t="s">
        <v>144</v>
      </c>
      <c r="AU98" s="228" t="s">
        <v>79</v>
      </c>
      <c r="AV98" s="12" t="s">
        <v>76</v>
      </c>
      <c r="AW98" s="12" t="s">
        <v>35</v>
      </c>
      <c r="AX98" s="12" t="s">
        <v>72</v>
      </c>
      <c r="AY98" s="228" t="s">
        <v>134</v>
      </c>
    </row>
    <row r="99" spans="2:65" s="13" customFormat="1" ht="12">
      <c r="B99" s="229"/>
      <c r="C99" s="230"/>
      <c r="D99" s="231" t="s">
        <v>144</v>
      </c>
      <c r="E99" s="232" t="s">
        <v>21</v>
      </c>
      <c r="F99" s="233" t="s">
        <v>146</v>
      </c>
      <c r="G99" s="230"/>
      <c r="H99" s="234">
        <v>26.585000000000001</v>
      </c>
      <c r="I99" s="235"/>
      <c r="J99" s="230"/>
      <c r="K99" s="230"/>
      <c r="L99" s="236"/>
      <c r="M99" s="237"/>
      <c r="N99" s="238"/>
      <c r="O99" s="238"/>
      <c r="P99" s="238"/>
      <c r="Q99" s="238"/>
      <c r="R99" s="238"/>
      <c r="S99" s="238"/>
      <c r="T99" s="239"/>
      <c r="AT99" s="240" t="s">
        <v>144</v>
      </c>
      <c r="AU99" s="240" t="s">
        <v>79</v>
      </c>
      <c r="AV99" s="13" t="s">
        <v>79</v>
      </c>
      <c r="AW99" s="13" t="s">
        <v>35</v>
      </c>
      <c r="AX99" s="13" t="s">
        <v>76</v>
      </c>
      <c r="AY99" s="240" t="s">
        <v>134</v>
      </c>
    </row>
    <row r="100" spans="2:65" s="1" customFormat="1" ht="28.8" customHeight="1">
      <c r="B100" s="42"/>
      <c r="C100" s="205" t="s">
        <v>79</v>
      </c>
      <c r="D100" s="205" t="s">
        <v>137</v>
      </c>
      <c r="E100" s="206" t="s">
        <v>147</v>
      </c>
      <c r="F100" s="207" t="s">
        <v>148</v>
      </c>
      <c r="G100" s="208" t="s">
        <v>140</v>
      </c>
      <c r="H100" s="209">
        <v>8.4649999999999999</v>
      </c>
      <c r="I100" s="210"/>
      <c r="J100" s="211">
        <f>ROUND(I100*H100,2)</f>
        <v>0</v>
      </c>
      <c r="K100" s="207" t="s">
        <v>141</v>
      </c>
      <c r="L100" s="62"/>
      <c r="M100" s="212" t="s">
        <v>21</v>
      </c>
      <c r="N100" s="213" t="s">
        <v>43</v>
      </c>
      <c r="O100" s="43"/>
      <c r="P100" s="214">
        <f>O100*H100</f>
        <v>0</v>
      </c>
      <c r="Q100" s="214">
        <v>5.11E-2</v>
      </c>
      <c r="R100" s="214">
        <f>Q100*H100</f>
        <v>0.43256149999999999</v>
      </c>
      <c r="S100" s="214">
        <v>0</v>
      </c>
      <c r="T100" s="215">
        <f>S100*H100</f>
        <v>0</v>
      </c>
      <c r="AR100" s="25" t="s">
        <v>142</v>
      </c>
      <c r="AT100" s="25" t="s">
        <v>137</v>
      </c>
      <c r="AU100" s="25" t="s">
        <v>79</v>
      </c>
      <c r="AY100" s="25" t="s">
        <v>134</v>
      </c>
      <c r="BE100" s="216">
        <f>IF(N100="základní",J100,0)</f>
        <v>0</v>
      </c>
      <c r="BF100" s="216">
        <f>IF(N100="snížená",J100,0)</f>
        <v>0</v>
      </c>
      <c r="BG100" s="216">
        <f>IF(N100="zákl. přenesená",J100,0)</f>
        <v>0</v>
      </c>
      <c r="BH100" s="216">
        <f>IF(N100="sníž. přenesená",J100,0)</f>
        <v>0</v>
      </c>
      <c r="BI100" s="216">
        <f>IF(N100="nulová",J100,0)</f>
        <v>0</v>
      </c>
      <c r="BJ100" s="25" t="s">
        <v>76</v>
      </c>
      <c r="BK100" s="216">
        <f>ROUND(I100*H100,2)</f>
        <v>0</v>
      </c>
      <c r="BL100" s="25" t="s">
        <v>142</v>
      </c>
      <c r="BM100" s="25" t="s">
        <v>149</v>
      </c>
    </row>
    <row r="101" spans="2:65" s="12" customFormat="1" ht="12">
      <c r="B101" s="217"/>
      <c r="C101" s="218"/>
      <c r="D101" s="219" t="s">
        <v>144</v>
      </c>
      <c r="E101" s="220" t="s">
        <v>21</v>
      </c>
      <c r="F101" s="221" t="s">
        <v>145</v>
      </c>
      <c r="G101" s="218"/>
      <c r="H101" s="222" t="s">
        <v>21</v>
      </c>
      <c r="I101" s="223"/>
      <c r="J101" s="218"/>
      <c r="K101" s="218"/>
      <c r="L101" s="224"/>
      <c r="M101" s="225"/>
      <c r="N101" s="226"/>
      <c r="O101" s="226"/>
      <c r="P101" s="226"/>
      <c r="Q101" s="226"/>
      <c r="R101" s="226"/>
      <c r="S101" s="226"/>
      <c r="T101" s="227"/>
      <c r="AT101" s="228" t="s">
        <v>144</v>
      </c>
      <c r="AU101" s="228" t="s">
        <v>79</v>
      </c>
      <c r="AV101" s="12" t="s">
        <v>76</v>
      </c>
      <c r="AW101" s="12" t="s">
        <v>35</v>
      </c>
      <c r="AX101" s="12" t="s">
        <v>72</v>
      </c>
      <c r="AY101" s="228" t="s">
        <v>134</v>
      </c>
    </row>
    <row r="102" spans="2:65" s="12" customFormat="1" ht="12">
      <c r="B102" s="217"/>
      <c r="C102" s="218"/>
      <c r="D102" s="219" t="s">
        <v>144</v>
      </c>
      <c r="E102" s="220" t="s">
        <v>21</v>
      </c>
      <c r="F102" s="221" t="s">
        <v>150</v>
      </c>
      <c r="G102" s="218"/>
      <c r="H102" s="222" t="s">
        <v>21</v>
      </c>
      <c r="I102" s="223"/>
      <c r="J102" s="218"/>
      <c r="K102" s="218"/>
      <c r="L102" s="224"/>
      <c r="M102" s="225"/>
      <c r="N102" s="226"/>
      <c r="O102" s="226"/>
      <c r="P102" s="226"/>
      <c r="Q102" s="226"/>
      <c r="R102" s="226"/>
      <c r="S102" s="226"/>
      <c r="T102" s="227"/>
      <c r="AT102" s="228" t="s">
        <v>144</v>
      </c>
      <c r="AU102" s="228" t="s">
        <v>79</v>
      </c>
      <c r="AV102" s="12" t="s">
        <v>76</v>
      </c>
      <c r="AW102" s="12" t="s">
        <v>35</v>
      </c>
      <c r="AX102" s="12" t="s">
        <v>72</v>
      </c>
      <c r="AY102" s="228" t="s">
        <v>134</v>
      </c>
    </row>
    <row r="103" spans="2:65" s="13" customFormat="1" ht="12">
      <c r="B103" s="229"/>
      <c r="C103" s="230"/>
      <c r="D103" s="219" t="s">
        <v>144</v>
      </c>
      <c r="E103" s="241" t="s">
        <v>21</v>
      </c>
      <c r="F103" s="242" t="s">
        <v>151</v>
      </c>
      <c r="G103" s="230"/>
      <c r="H103" s="243">
        <v>3.84</v>
      </c>
      <c r="I103" s="235"/>
      <c r="J103" s="230"/>
      <c r="K103" s="230"/>
      <c r="L103" s="236"/>
      <c r="M103" s="237"/>
      <c r="N103" s="238"/>
      <c r="O103" s="238"/>
      <c r="P103" s="238"/>
      <c r="Q103" s="238"/>
      <c r="R103" s="238"/>
      <c r="S103" s="238"/>
      <c r="T103" s="239"/>
      <c r="AT103" s="240" t="s">
        <v>144</v>
      </c>
      <c r="AU103" s="240" t="s">
        <v>79</v>
      </c>
      <c r="AV103" s="13" t="s">
        <v>79</v>
      </c>
      <c r="AW103" s="13" t="s">
        <v>35</v>
      </c>
      <c r="AX103" s="13" t="s">
        <v>72</v>
      </c>
      <c r="AY103" s="240" t="s">
        <v>134</v>
      </c>
    </row>
    <row r="104" spans="2:65" s="12" customFormat="1" ht="12">
      <c r="B104" s="217"/>
      <c r="C104" s="218"/>
      <c r="D104" s="219" t="s">
        <v>144</v>
      </c>
      <c r="E104" s="220" t="s">
        <v>21</v>
      </c>
      <c r="F104" s="221" t="s">
        <v>152</v>
      </c>
      <c r="G104" s="218"/>
      <c r="H104" s="222" t="s">
        <v>21</v>
      </c>
      <c r="I104" s="223"/>
      <c r="J104" s="218"/>
      <c r="K104" s="218"/>
      <c r="L104" s="224"/>
      <c r="M104" s="225"/>
      <c r="N104" s="226"/>
      <c r="O104" s="226"/>
      <c r="P104" s="226"/>
      <c r="Q104" s="226"/>
      <c r="R104" s="226"/>
      <c r="S104" s="226"/>
      <c r="T104" s="227"/>
      <c r="AT104" s="228" t="s">
        <v>144</v>
      </c>
      <c r="AU104" s="228" t="s">
        <v>79</v>
      </c>
      <c r="AV104" s="12" t="s">
        <v>76</v>
      </c>
      <c r="AW104" s="12" t="s">
        <v>35</v>
      </c>
      <c r="AX104" s="12" t="s">
        <v>72</v>
      </c>
      <c r="AY104" s="228" t="s">
        <v>134</v>
      </c>
    </row>
    <row r="105" spans="2:65" s="13" customFormat="1" ht="12">
      <c r="B105" s="229"/>
      <c r="C105" s="230"/>
      <c r="D105" s="219" t="s">
        <v>144</v>
      </c>
      <c r="E105" s="241" t="s">
        <v>21</v>
      </c>
      <c r="F105" s="242" t="s">
        <v>153</v>
      </c>
      <c r="G105" s="230"/>
      <c r="H105" s="243">
        <v>4.625</v>
      </c>
      <c r="I105" s="235"/>
      <c r="J105" s="230"/>
      <c r="K105" s="230"/>
      <c r="L105" s="236"/>
      <c r="M105" s="237"/>
      <c r="N105" s="238"/>
      <c r="O105" s="238"/>
      <c r="P105" s="238"/>
      <c r="Q105" s="238"/>
      <c r="R105" s="238"/>
      <c r="S105" s="238"/>
      <c r="T105" s="239"/>
      <c r="AT105" s="240" t="s">
        <v>144</v>
      </c>
      <c r="AU105" s="240" t="s">
        <v>79</v>
      </c>
      <c r="AV105" s="13" t="s">
        <v>79</v>
      </c>
      <c r="AW105" s="13" t="s">
        <v>35</v>
      </c>
      <c r="AX105" s="13" t="s">
        <v>72</v>
      </c>
      <c r="AY105" s="240" t="s">
        <v>134</v>
      </c>
    </row>
    <row r="106" spans="2:65" s="14" customFormat="1" ht="12">
      <c r="B106" s="244"/>
      <c r="C106" s="245"/>
      <c r="D106" s="231" t="s">
        <v>144</v>
      </c>
      <c r="E106" s="246" t="s">
        <v>21</v>
      </c>
      <c r="F106" s="247" t="s">
        <v>154</v>
      </c>
      <c r="G106" s="245"/>
      <c r="H106" s="248">
        <v>8.4649999999999999</v>
      </c>
      <c r="I106" s="249"/>
      <c r="J106" s="245"/>
      <c r="K106" s="245"/>
      <c r="L106" s="250"/>
      <c r="M106" s="251"/>
      <c r="N106" s="252"/>
      <c r="O106" s="252"/>
      <c r="P106" s="252"/>
      <c r="Q106" s="252"/>
      <c r="R106" s="252"/>
      <c r="S106" s="252"/>
      <c r="T106" s="253"/>
      <c r="AT106" s="254" t="s">
        <v>144</v>
      </c>
      <c r="AU106" s="254" t="s">
        <v>79</v>
      </c>
      <c r="AV106" s="14" t="s">
        <v>142</v>
      </c>
      <c r="AW106" s="14" t="s">
        <v>35</v>
      </c>
      <c r="AX106" s="14" t="s">
        <v>76</v>
      </c>
      <c r="AY106" s="254" t="s">
        <v>134</v>
      </c>
    </row>
    <row r="107" spans="2:65" s="1" customFormat="1" ht="20.399999999999999" customHeight="1">
      <c r="B107" s="42"/>
      <c r="C107" s="205" t="s">
        <v>155</v>
      </c>
      <c r="D107" s="205" t="s">
        <v>137</v>
      </c>
      <c r="E107" s="206" t="s">
        <v>156</v>
      </c>
      <c r="F107" s="207" t="s">
        <v>157</v>
      </c>
      <c r="G107" s="208" t="s">
        <v>140</v>
      </c>
      <c r="H107" s="209">
        <v>18.12</v>
      </c>
      <c r="I107" s="210"/>
      <c r="J107" s="211">
        <f>ROUND(I107*H107,2)</f>
        <v>0</v>
      </c>
      <c r="K107" s="207" t="s">
        <v>141</v>
      </c>
      <c r="L107" s="62"/>
      <c r="M107" s="212" t="s">
        <v>21</v>
      </c>
      <c r="N107" s="213" t="s">
        <v>43</v>
      </c>
      <c r="O107" s="43"/>
      <c r="P107" s="214">
        <f>O107*H107</f>
        <v>0</v>
      </c>
      <c r="Q107" s="214">
        <v>4.2599999999999999E-2</v>
      </c>
      <c r="R107" s="214">
        <f>Q107*H107</f>
        <v>0.77191200000000004</v>
      </c>
      <c r="S107" s="214">
        <v>0</v>
      </c>
      <c r="T107" s="215">
        <f>S107*H107</f>
        <v>0</v>
      </c>
      <c r="AR107" s="25" t="s">
        <v>142</v>
      </c>
      <c r="AT107" s="25" t="s">
        <v>137</v>
      </c>
      <c r="AU107" s="25" t="s">
        <v>79</v>
      </c>
      <c r="AY107" s="25" t="s">
        <v>134</v>
      </c>
      <c r="BE107" s="216">
        <f>IF(N107="základní",J107,0)</f>
        <v>0</v>
      </c>
      <c r="BF107" s="216">
        <f>IF(N107="snížená",J107,0)</f>
        <v>0</v>
      </c>
      <c r="BG107" s="216">
        <f>IF(N107="zákl. přenesená",J107,0)</f>
        <v>0</v>
      </c>
      <c r="BH107" s="216">
        <f>IF(N107="sníž. přenesená",J107,0)</f>
        <v>0</v>
      </c>
      <c r="BI107" s="216">
        <f>IF(N107="nulová",J107,0)</f>
        <v>0</v>
      </c>
      <c r="BJ107" s="25" t="s">
        <v>76</v>
      </c>
      <c r="BK107" s="216">
        <f>ROUND(I107*H107,2)</f>
        <v>0</v>
      </c>
      <c r="BL107" s="25" t="s">
        <v>142</v>
      </c>
      <c r="BM107" s="25" t="s">
        <v>158</v>
      </c>
    </row>
    <row r="108" spans="2:65" s="1" customFormat="1" ht="48">
      <c r="B108" s="42"/>
      <c r="C108" s="64"/>
      <c r="D108" s="219" t="s">
        <v>159</v>
      </c>
      <c r="E108" s="64"/>
      <c r="F108" s="255" t="s">
        <v>160</v>
      </c>
      <c r="G108" s="64"/>
      <c r="H108" s="64"/>
      <c r="I108" s="173"/>
      <c r="J108" s="64"/>
      <c r="K108" s="64"/>
      <c r="L108" s="62"/>
      <c r="M108" s="256"/>
      <c r="N108" s="43"/>
      <c r="O108" s="43"/>
      <c r="P108" s="43"/>
      <c r="Q108" s="43"/>
      <c r="R108" s="43"/>
      <c r="S108" s="43"/>
      <c r="T108" s="79"/>
      <c r="AT108" s="25" t="s">
        <v>159</v>
      </c>
      <c r="AU108" s="25" t="s">
        <v>79</v>
      </c>
    </row>
    <row r="109" spans="2:65" s="12" customFormat="1" ht="12">
      <c r="B109" s="217"/>
      <c r="C109" s="218"/>
      <c r="D109" s="219" t="s">
        <v>144</v>
      </c>
      <c r="E109" s="220" t="s">
        <v>21</v>
      </c>
      <c r="F109" s="221" t="s">
        <v>145</v>
      </c>
      <c r="G109" s="218"/>
      <c r="H109" s="222" t="s">
        <v>21</v>
      </c>
      <c r="I109" s="223"/>
      <c r="J109" s="218"/>
      <c r="K109" s="218"/>
      <c r="L109" s="224"/>
      <c r="M109" s="225"/>
      <c r="N109" s="226"/>
      <c r="O109" s="226"/>
      <c r="P109" s="226"/>
      <c r="Q109" s="226"/>
      <c r="R109" s="226"/>
      <c r="S109" s="226"/>
      <c r="T109" s="227"/>
      <c r="AT109" s="228" t="s">
        <v>144</v>
      </c>
      <c r="AU109" s="228" t="s">
        <v>79</v>
      </c>
      <c r="AV109" s="12" t="s">
        <v>76</v>
      </c>
      <c r="AW109" s="12" t="s">
        <v>35</v>
      </c>
      <c r="AX109" s="12" t="s">
        <v>72</v>
      </c>
      <c r="AY109" s="228" t="s">
        <v>134</v>
      </c>
    </row>
    <row r="110" spans="2:65" s="12" customFormat="1" ht="12">
      <c r="B110" s="217"/>
      <c r="C110" s="218"/>
      <c r="D110" s="219" t="s">
        <v>144</v>
      </c>
      <c r="E110" s="220" t="s">
        <v>21</v>
      </c>
      <c r="F110" s="221" t="s">
        <v>161</v>
      </c>
      <c r="G110" s="218"/>
      <c r="H110" s="222" t="s">
        <v>21</v>
      </c>
      <c r="I110" s="223"/>
      <c r="J110" s="218"/>
      <c r="K110" s="218"/>
      <c r="L110" s="224"/>
      <c r="M110" s="225"/>
      <c r="N110" s="226"/>
      <c r="O110" s="226"/>
      <c r="P110" s="226"/>
      <c r="Q110" s="226"/>
      <c r="R110" s="226"/>
      <c r="S110" s="226"/>
      <c r="T110" s="227"/>
      <c r="AT110" s="228" t="s">
        <v>144</v>
      </c>
      <c r="AU110" s="228" t="s">
        <v>79</v>
      </c>
      <c r="AV110" s="12" t="s">
        <v>76</v>
      </c>
      <c r="AW110" s="12" t="s">
        <v>35</v>
      </c>
      <c r="AX110" s="12" t="s">
        <v>72</v>
      </c>
      <c r="AY110" s="228" t="s">
        <v>134</v>
      </c>
    </row>
    <row r="111" spans="2:65" s="13" customFormat="1" ht="12">
      <c r="B111" s="229"/>
      <c r="C111" s="230"/>
      <c r="D111" s="219" t="s">
        <v>144</v>
      </c>
      <c r="E111" s="241" t="s">
        <v>21</v>
      </c>
      <c r="F111" s="242" t="s">
        <v>162</v>
      </c>
      <c r="G111" s="230"/>
      <c r="H111" s="243">
        <v>3.21</v>
      </c>
      <c r="I111" s="235"/>
      <c r="J111" s="230"/>
      <c r="K111" s="230"/>
      <c r="L111" s="236"/>
      <c r="M111" s="237"/>
      <c r="N111" s="238"/>
      <c r="O111" s="238"/>
      <c r="P111" s="238"/>
      <c r="Q111" s="238"/>
      <c r="R111" s="238"/>
      <c r="S111" s="238"/>
      <c r="T111" s="239"/>
      <c r="AT111" s="240" t="s">
        <v>144</v>
      </c>
      <c r="AU111" s="240" t="s">
        <v>79</v>
      </c>
      <c r="AV111" s="13" t="s">
        <v>79</v>
      </c>
      <c r="AW111" s="13" t="s">
        <v>35</v>
      </c>
      <c r="AX111" s="13" t="s">
        <v>72</v>
      </c>
      <c r="AY111" s="240" t="s">
        <v>134</v>
      </c>
    </row>
    <row r="112" spans="2:65" s="13" customFormat="1" ht="12">
      <c r="B112" s="229"/>
      <c r="C112" s="230"/>
      <c r="D112" s="219" t="s">
        <v>144</v>
      </c>
      <c r="E112" s="241" t="s">
        <v>21</v>
      </c>
      <c r="F112" s="242" t="s">
        <v>163</v>
      </c>
      <c r="G112" s="230"/>
      <c r="H112" s="243">
        <v>2.82</v>
      </c>
      <c r="I112" s="235"/>
      <c r="J112" s="230"/>
      <c r="K112" s="230"/>
      <c r="L112" s="236"/>
      <c r="M112" s="237"/>
      <c r="N112" s="238"/>
      <c r="O112" s="238"/>
      <c r="P112" s="238"/>
      <c r="Q112" s="238"/>
      <c r="R112" s="238"/>
      <c r="S112" s="238"/>
      <c r="T112" s="239"/>
      <c r="AT112" s="240" t="s">
        <v>144</v>
      </c>
      <c r="AU112" s="240" t="s">
        <v>79</v>
      </c>
      <c r="AV112" s="13" t="s">
        <v>79</v>
      </c>
      <c r="AW112" s="13" t="s">
        <v>35</v>
      </c>
      <c r="AX112" s="13" t="s">
        <v>72</v>
      </c>
      <c r="AY112" s="240" t="s">
        <v>134</v>
      </c>
    </row>
    <row r="113" spans="2:65" s="13" customFormat="1" ht="12">
      <c r="B113" s="229"/>
      <c r="C113" s="230"/>
      <c r="D113" s="219" t="s">
        <v>144</v>
      </c>
      <c r="E113" s="241" t="s">
        <v>21</v>
      </c>
      <c r="F113" s="242" t="s">
        <v>164</v>
      </c>
      <c r="G113" s="230"/>
      <c r="H113" s="243">
        <v>0.48</v>
      </c>
      <c r="I113" s="235"/>
      <c r="J113" s="230"/>
      <c r="K113" s="230"/>
      <c r="L113" s="236"/>
      <c r="M113" s="237"/>
      <c r="N113" s="238"/>
      <c r="O113" s="238"/>
      <c r="P113" s="238"/>
      <c r="Q113" s="238"/>
      <c r="R113" s="238"/>
      <c r="S113" s="238"/>
      <c r="T113" s="239"/>
      <c r="AT113" s="240" t="s">
        <v>144</v>
      </c>
      <c r="AU113" s="240" t="s">
        <v>79</v>
      </c>
      <c r="AV113" s="13" t="s">
        <v>79</v>
      </c>
      <c r="AW113" s="13" t="s">
        <v>35</v>
      </c>
      <c r="AX113" s="13" t="s">
        <v>72</v>
      </c>
      <c r="AY113" s="240" t="s">
        <v>134</v>
      </c>
    </row>
    <row r="114" spans="2:65" s="13" customFormat="1" ht="12">
      <c r="B114" s="229"/>
      <c r="C114" s="230"/>
      <c r="D114" s="219" t="s">
        <v>144</v>
      </c>
      <c r="E114" s="241" t="s">
        <v>21</v>
      </c>
      <c r="F114" s="242" t="s">
        <v>165</v>
      </c>
      <c r="G114" s="230"/>
      <c r="H114" s="243">
        <v>0.52</v>
      </c>
      <c r="I114" s="235"/>
      <c r="J114" s="230"/>
      <c r="K114" s="230"/>
      <c r="L114" s="236"/>
      <c r="M114" s="237"/>
      <c r="N114" s="238"/>
      <c r="O114" s="238"/>
      <c r="P114" s="238"/>
      <c r="Q114" s="238"/>
      <c r="R114" s="238"/>
      <c r="S114" s="238"/>
      <c r="T114" s="239"/>
      <c r="AT114" s="240" t="s">
        <v>144</v>
      </c>
      <c r="AU114" s="240" t="s">
        <v>79</v>
      </c>
      <c r="AV114" s="13" t="s">
        <v>79</v>
      </c>
      <c r="AW114" s="13" t="s">
        <v>35</v>
      </c>
      <c r="AX114" s="13" t="s">
        <v>72</v>
      </c>
      <c r="AY114" s="240" t="s">
        <v>134</v>
      </c>
    </row>
    <row r="115" spans="2:65" s="13" customFormat="1" ht="12">
      <c r="B115" s="229"/>
      <c r="C115" s="230"/>
      <c r="D115" s="219" t="s">
        <v>144</v>
      </c>
      <c r="E115" s="241" t="s">
        <v>21</v>
      </c>
      <c r="F115" s="242" t="s">
        <v>166</v>
      </c>
      <c r="G115" s="230"/>
      <c r="H115" s="243">
        <v>0.9</v>
      </c>
      <c r="I115" s="235"/>
      <c r="J115" s="230"/>
      <c r="K115" s="230"/>
      <c r="L115" s="236"/>
      <c r="M115" s="237"/>
      <c r="N115" s="238"/>
      <c r="O115" s="238"/>
      <c r="P115" s="238"/>
      <c r="Q115" s="238"/>
      <c r="R115" s="238"/>
      <c r="S115" s="238"/>
      <c r="T115" s="239"/>
      <c r="AT115" s="240" t="s">
        <v>144</v>
      </c>
      <c r="AU115" s="240" t="s">
        <v>79</v>
      </c>
      <c r="AV115" s="13" t="s">
        <v>79</v>
      </c>
      <c r="AW115" s="13" t="s">
        <v>35</v>
      </c>
      <c r="AX115" s="13" t="s">
        <v>72</v>
      </c>
      <c r="AY115" s="240" t="s">
        <v>134</v>
      </c>
    </row>
    <row r="116" spans="2:65" s="13" customFormat="1" ht="12">
      <c r="B116" s="229"/>
      <c r="C116" s="230"/>
      <c r="D116" s="219" t="s">
        <v>144</v>
      </c>
      <c r="E116" s="241" t="s">
        <v>21</v>
      </c>
      <c r="F116" s="242" t="s">
        <v>167</v>
      </c>
      <c r="G116" s="230"/>
      <c r="H116" s="243">
        <v>1.44</v>
      </c>
      <c r="I116" s="235"/>
      <c r="J116" s="230"/>
      <c r="K116" s="230"/>
      <c r="L116" s="236"/>
      <c r="M116" s="237"/>
      <c r="N116" s="238"/>
      <c r="O116" s="238"/>
      <c r="P116" s="238"/>
      <c r="Q116" s="238"/>
      <c r="R116" s="238"/>
      <c r="S116" s="238"/>
      <c r="T116" s="239"/>
      <c r="AT116" s="240" t="s">
        <v>144</v>
      </c>
      <c r="AU116" s="240" t="s">
        <v>79</v>
      </c>
      <c r="AV116" s="13" t="s">
        <v>79</v>
      </c>
      <c r="AW116" s="13" t="s">
        <v>35</v>
      </c>
      <c r="AX116" s="13" t="s">
        <v>72</v>
      </c>
      <c r="AY116" s="240" t="s">
        <v>134</v>
      </c>
    </row>
    <row r="117" spans="2:65" s="13" customFormat="1" ht="12">
      <c r="B117" s="229"/>
      <c r="C117" s="230"/>
      <c r="D117" s="219" t="s">
        <v>144</v>
      </c>
      <c r="E117" s="241" t="s">
        <v>21</v>
      </c>
      <c r="F117" s="242" t="s">
        <v>168</v>
      </c>
      <c r="G117" s="230"/>
      <c r="H117" s="243">
        <v>1.8</v>
      </c>
      <c r="I117" s="235"/>
      <c r="J117" s="230"/>
      <c r="K117" s="230"/>
      <c r="L117" s="236"/>
      <c r="M117" s="237"/>
      <c r="N117" s="238"/>
      <c r="O117" s="238"/>
      <c r="P117" s="238"/>
      <c r="Q117" s="238"/>
      <c r="R117" s="238"/>
      <c r="S117" s="238"/>
      <c r="T117" s="239"/>
      <c r="AT117" s="240" t="s">
        <v>144</v>
      </c>
      <c r="AU117" s="240" t="s">
        <v>79</v>
      </c>
      <c r="AV117" s="13" t="s">
        <v>79</v>
      </c>
      <c r="AW117" s="13" t="s">
        <v>35</v>
      </c>
      <c r="AX117" s="13" t="s">
        <v>72</v>
      </c>
      <c r="AY117" s="240" t="s">
        <v>134</v>
      </c>
    </row>
    <row r="118" spans="2:65" s="13" customFormat="1" ht="12">
      <c r="B118" s="229"/>
      <c r="C118" s="230"/>
      <c r="D118" s="219" t="s">
        <v>144</v>
      </c>
      <c r="E118" s="241" t="s">
        <v>21</v>
      </c>
      <c r="F118" s="242" t="s">
        <v>169</v>
      </c>
      <c r="G118" s="230"/>
      <c r="H118" s="243">
        <v>0.44</v>
      </c>
      <c r="I118" s="235"/>
      <c r="J118" s="230"/>
      <c r="K118" s="230"/>
      <c r="L118" s="236"/>
      <c r="M118" s="237"/>
      <c r="N118" s="238"/>
      <c r="O118" s="238"/>
      <c r="P118" s="238"/>
      <c r="Q118" s="238"/>
      <c r="R118" s="238"/>
      <c r="S118" s="238"/>
      <c r="T118" s="239"/>
      <c r="AT118" s="240" t="s">
        <v>144</v>
      </c>
      <c r="AU118" s="240" t="s">
        <v>79</v>
      </c>
      <c r="AV118" s="13" t="s">
        <v>79</v>
      </c>
      <c r="AW118" s="13" t="s">
        <v>35</v>
      </c>
      <c r="AX118" s="13" t="s">
        <v>72</v>
      </c>
      <c r="AY118" s="240" t="s">
        <v>134</v>
      </c>
    </row>
    <row r="119" spans="2:65" s="13" customFormat="1" ht="12">
      <c r="B119" s="229"/>
      <c r="C119" s="230"/>
      <c r="D119" s="219" t="s">
        <v>144</v>
      </c>
      <c r="E119" s="241" t="s">
        <v>21</v>
      </c>
      <c r="F119" s="242" t="s">
        <v>170</v>
      </c>
      <c r="G119" s="230"/>
      <c r="H119" s="243">
        <v>0.96</v>
      </c>
      <c r="I119" s="235"/>
      <c r="J119" s="230"/>
      <c r="K119" s="230"/>
      <c r="L119" s="236"/>
      <c r="M119" s="237"/>
      <c r="N119" s="238"/>
      <c r="O119" s="238"/>
      <c r="P119" s="238"/>
      <c r="Q119" s="238"/>
      <c r="R119" s="238"/>
      <c r="S119" s="238"/>
      <c r="T119" s="239"/>
      <c r="AT119" s="240" t="s">
        <v>144</v>
      </c>
      <c r="AU119" s="240" t="s">
        <v>79</v>
      </c>
      <c r="AV119" s="13" t="s">
        <v>79</v>
      </c>
      <c r="AW119" s="13" t="s">
        <v>35</v>
      </c>
      <c r="AX119" s="13" t="s">
        <v>72</v>
      </c>
      <c r="AY119" s="240" t="s">
        <v>134</v>
      </c>
    </row>
    <row r="120" spans="2:65" s="13" customFormat="1" ht="12">
      <c r="B120" s="229"/>
      <c r="C120" s="230"/>
      <c r="D120" s="219" t="s">
        <v>144</v>
      </c>
      <c r="E120" s="241" t="s">
        <v>21</v>
      </c>
      <c r="F120" s="242" t="s">
        <v>171</v>
      </c>
      <c r="G120" s="230"/>
      <c r="H120" s="243">
        <v>0.6</v>
      </c>
      <c r="I120" s="235"/>
      <c r="J120" s="230"/>
      <c r="K120" s="230"/>
      <c r="L120" s="236"/>
      <c r="M120" s="237"/>
      <c r="N120" s="238"/>
      <c r="O120" s="238"/>
      <c r="P120" s="238"/>
      <c r="Q120" s="238"/>
      <c r="R120" s="238"/>
      <c r="S120" s="238"/>
      <c r="T120" s="239"/>
      <c r="AT120" s="240" t="s">
        <v>144</v>
      </c>
      <c r="AU120" s="240" t="s">
        <v>79</v>
      </c>
      <c r="AV120" s="13" t="s">
        <v>79</v>
      </c>
      <c r="AW120" s="13" t="s">
        <v>35</v>
      </c>
      <c r="AX120" s="13" t="s">
        <v>72</v>
      </c>
      <c r="AY120" s="240" t="s">
        <v>134</v>
      </c>
    </row>
    <row r="121" spans="2:65" s="12" customFormat="1" ht="12">
      <c r="B121" s="217"/>
      <c r="C121" s="218"/>
      <c r="D121" s="219" t="s">
        <v>144</v>
      </c>
      <c r="E121" s="220" t="s">
        <v>21</v>
      </c>
      <c r="F121" s="221" t="s">
        <v>172</v>
      </c>
      <c r="G121" s="218"/>
      <c r="H121" s="222" t="s">
        <v>21</v>
      </c>
      <c r="I121" s="223"/>
      <c r="J121" s="218"/>
      <c r="K121" s="218"/>
      <c r="L121" s="224"/>
      <c r="M121" s="225"/>
      <c r="N121" s="226"/>
      <c r="O121" s="226"/>
      <c r="P121" s="226"/>
      <c r="Q121" s="226"/>
      <c r="R121" s="226"/>
      <c r="S121" s="226"/>
      <c r="T121" s="227"/>
      <c r="AT121" s="228" t="s">
        <v>144</v>
      </c>
      <c r="AU121" s="228" t="s">
        <v>79</v>
      </c>
      <c r="AV121" s="12" t="s">
        <v>76</v>
      </c>
      <c r="AW121" s="12" t="s">
        <v>35</v>
      </c>
      <c r="AX121" s="12" t="s">
        <v>72</v>
      </c>
      <c r="AY121" s="228" t="s">
        <v>134</v>
      </c>
    </row>
    <row r="122" spans="2:65" s="13" customFormat="1" ht="12">
      <c r="B122" s="229"/>
      <c r="C122" s="230"/>
      <c r="D122" s="219" t="s">
        <v>144</v>
      </c>
      <c r="E122" s="241" t="s">
        <v>21</v>
      </c>
      <c r="F122" s="242" t="s">
        <v>173</v>
      </c>
      <c r="G122" s="230"/>
      <c r="H122" s="243">
        <v>1.02</v>
      </c>
      <c r="I122" s="235"/>
      <c r="J122" s="230"/>
      <c r="K122" s="230"/>
      <c r="L122" s="236"/>
      <c r="M122" s="237"/>
      <c r="N122" s="238"/>
      <c r="O122" s="238"/>
      <c r="P122" s="238"/>
      <c r="Q122" s="238"/>
      <c r="R122" s="238"/>
      <c r="S122" s="238"/>
      <c r="T122" s="239"/>
      <c r="AT122" s="240" t="s">
        <v>144</v>
      </c>
      <c r="AU122" s="240" t="s">
        <v>79</v>
      </c>
      <c r="AV122" s="13" t="s">
        <v>79</v>
      </c>
      <c r="AW122" s="13" t="s">
        <v>35</v>
      </c>
      <c r="AX122" s="13" t="s">
        <v>72</v>
      </c>
      <c r="AY122" s="240" t="s">
        <v>134</v>
      </c>
    </row>
    <row r="123" spans="2:65" s="13" customFormat="1" ht="12">
      <c r="B123" s="229"/>
      <c r="C123" s="230"/>
      <c r="D123" s="219" t="s">
        <v>144</v>
      </c>
      <c r="E123" s="241" t="s">
        <v>21</v>
      </c>
      <c r="F123" s="242" t="s">
        <v>174</v>
      </c>
      <c r="G123" s="230"/>
      <c r="H123" s="243">
        <v>0.99</v>
      </c>
      <c r="I123" s="235"/>
      <c r="J123" s="230"/>
      <c r="K123" s="230"/>
      <c r="L123" s="236"/>
      <c r="M123" s="237"/>
      <c r="N123" s="238"/>
      <c r="O123" s="238"/>
      <c r="P123" s="238"/>
      <c r="Q123" s="238"/>
      <c r="R123" s="238"/>
      <c r="S123" s="238"/>
      <c r="T123" s="239"/>
      <c r="AT123" s="240" t="s">
        <v>144</v>
      </c>
      <c r="AU123" s="240" t="s">
        <v>79</v>
      </c>
      <c r="AV123" s="13" t="s">
        <v>79</v>
      </c>
      <c r="AW123" s="13" t="s">
        <v>35</v>
      </c>
      <c r="AX123" s="13" t="s">
        <v>72</v>
      </c>
      <c r="AY123" s="240" t="s">
        <v>134</v>
      </c>
    </row>
    <row r="124" spans="2:65" s="13" customFormat="1" ht="12">
      <c r="B124" s="229"/>
      <c r="C124" s="230"/>
      <c r="D124" s="219" t="s">
        <v>144</v>
      </c>
      <c r="E124" s="241" t="s">
        <v>21</v>
      </c>
      <c r="F124" s="242" t="s">
        <v>175</v>
      </c>
      <c r="G124" s="230"/>
      <c r="H124" s="243">
        <v>1.1000000000000001</v>
      </c>
      <c r="I124" s="235"/>
      <c r="J124" s="230"/>
      <c r="K124" s="230"/>
      <c r="L124" s="236"/>
      <c r="M124" s="237"/>
      <c r="N124" s="238"/>
      <c r="O124" s="238"/>
      <c r="P124" s="238"/>
      <c r="Q124" s="238"/>
      <c r="R124" s="238"/>
      <c r="S124" s="238"/>
      <c r="T124" s="239"/>
      <c r="AT124" s="240" t="s">
        <v>144</v>
      </c>
      <c r="AU124" s="240" t="s">
        <v>79</v>
      </c>
      <c r="AV124" s="13" t="s">
        <v>79</v>
      </c>
      <c r="AW124" s="13" t="s">
        <v>35</v>
      </c>
      <c r="AX124" s="13" t="s">
        <v>72</v>
      </c>
      <c r="AY124" s="240" t="s">
        <v>134</v>
      </c>
    </row>
    <row r="125" spans="2:65" s="13" customFormat="1" ht="12">
      <c r="B125" s="229"/>
      <c r="C125" s="230"/>
      <c r="D125" s="219" t="s">
        <v>144</v>
      </c>
      <c r="E125" s="241" t="s">
        <v>21</v>
      </c>
      <c r="F125" s="242" t="s">
        <v>176</v>
      </c>
      <c r="G125" s="230"/>
      <c r="H125" s="243">
        <v>1.84</v>
      </c>
      <c r="I125" s="235"/>
      <c r="J125" s="230"/>
      <c r="K125" s="230"/>
      <c r="L125" s="236"/>
      <c r="M125" s="237"/>
      <c r="N125" s="238"/>
      <c r="O125" s="238"/>
      <c r="P125" s="238"/>
      <c r="Q125" s="238"/>
      <c r="R125" s="238"/>
      <c r="S125" s="238"/>
      <c r="T125" s="239"/>
      <c r="AT125" s="240" t="s">
        <v>144</v>
      </c>
      <c r="AU125" s="240" t="s">
        <v>79</v>
      </c>
      <c r="AV125" s="13" t="s">
        <v>79</v>
      </c>
      <c r="AW125" s="13" t="s">
        <v>35</v>
      </c>
      <c r="AX125" s="13" t="s">
        <v>72</v>
      </c>
      <c r="AY125" s="240" t="s">
        <v>134</v>
      </c>
    </row>
    <row r="126" spans="2:65" s="14" customFormat="1" ht="12">
      <c r="B126" s="244"/>
      <c r="C126" s="245"/>
      <c r="D126" s="231" t="s">
        <v>144</v>
      </c>
      <c r="E126" s="246" t="s">
        <v>21</v>
      </c>
      <c r="F126" s="247" t="s">
        <v>154</v>
      </c>
      <c r="G126" s="245"/>
      <c r="H126" s="248">
        <v>18.12</v>
      </c>
      <c r="I126" s="249"/>
      <c r="J126" s="245"/>
      <c r="K126" s="245"/>
      <c r="L126" s="250"/>
      <c r="M126" s="251"/>
      <c r="N126" s="252"/>
      <c r="O126" s="252"/>
      <c r="P126" s="252"/>
      <c r="Q126" s="252"/>
      <c r="R126" s="252"/>
      <c r="S126" s="252"/>
      <c r="T126" s="253"/>
      <c r="AT126" s="254" t="s">
        <v>144</v>
      </c>
      <c r="AU126" s="254" t="s">
        <v>79</v>
      </c>
      <c r="AV126" s="14" t="s">
        <v>142</v>
      </c>
      <c r="AW126" s="14" t="s">
        <v>35</v>
      </c>
      <c r="AX126" s="14" t="s">
        <v>76</v>
      </c>
      <c r="AY126" s="254" t="s">
        <v>134</v>
      </c>
    </row>
    <row r="127" spans="2:65" s="1" customFormat="1" ht="28.8" customHeight="1">
      <c r="B127" s="42"/>
      <c r="C127" s="205" t="s">
        <v>142</v>
      </c>
      <c r="D127" s="205" t="s">
        <v>137</v>
      </c>
      <c r="E127" s="206" t="s">
        <v>177</v>
      </c>
      <c r="F127" s="207" t="s">
        <v>178</v>
      </c>
      <c r="G127" s="208" t="s">
        <v>140</v>
      </c>
      <c r="H127" s="209">
        <v>100</v>
      </c>
      <c r="I127" s="210"/>
      <c r="J127" s="211">
        <f>ROUND(I127*H127,2)</f>
        <v>0</v>
      </c>
      <c r="K127" s="207" t="s">
        <v>141</v>
      </c>
      <c r="L127" s="62"/>
      <c r="M127" s="212" t="s">
        <v>21</v>
      </c>
      <c r="N127" s="213" t="s">
        <v>43</v>
      </c>
      <c r="O127" s="43"/>
      <c r="P127" s="214">
        <f>O127*H127</f>
        <v>0</v>
      </c>
      <c r="Q127" s="214">
        <v>1.21E-4</v>
      </c>
      <c r="R127" s="214">
        <f>Q127*H127</f>
        <v>1.21E-2</v>
      </c>
      <c r="S127" s="214">
        <v>0</v>
      </c>
      <c r="T127" s="215">
        <f>S127*H127</f>
        <v>0</v>
      </c>
      <c r="AR127" s="25" t="s">
        <v>142</v>
      </c>
      <c r="AT127" s="25" t="s">
        <v>137</v>
      </c>
      <c r="AU127" s="25" t="s">
        <v>79</v>
      </c>
      <c r="AY127" s="25" t="s">
        <v>134</v>
      </c>
      <c r="BE127" s="216">
        <f>IF(N127="základní",J127,0)</f>
        <v>0</v>
      </c>
      <c r="BF127" s="216">
        <f>IF(N127="snížená",J127,0)</f>
        <v>0</v>
      </c>
      <c r="BG127" s="216">
        <f>IF(N127="zákl. přenesená",J127,0)</f>
        <v>0</v>
      </c>
      <c r="BH127" s="216">
        <f>IF(N127="sníž. přenesená",J127,0)</f>
        <v>0</v>
      </c>
      <c r="BI127" s="216">
        <f>IF(N127="nulová",J127,0)</f>
        <v>0</v>
      </c>
      <c r="BJ127" s="25" t="s">
        <v>76</v>
      </c>
      <c r="BK127" s="216">
        <f>ROUND(I127*H127,2)</f>
        <v>0</v>
      </c>
      <c r="BL127" s="25" t="s">
        <v>142</v>
      </c>
      <c r="BM127" s="25" t="s">
        <v>179</v>
      </c>
    </row>
    <row r="128" spans="2:65" s="1" customFormat="1" ht="60">
      <c r="B128" s="42"/>
      <c r="C128" s="64"/>
      <c r="D128" s="231" t="s">
        <v>159</v>
      </c>
      <c r="E128" s="64"/>
      <c r="F128" s="257" t="s">
        <v>180</v>
      </c>
      <c r="G128" s="64"/>
      <c r="H128" s="64"/>
      <c r="I128" s="173"/>
      <c r="J128" s="64"/>
      <c r="K128" s="64"/>
      <c r="L128" s="62"/>
      <c r="M128" s="256"/>
      <c r="N128" s="43"/>
      <c r="O128" s="43"/>
      <c r="P128" s="43"/>
      <c r="Q128" s="43"/>
      <c r="R128" s="43"/>
      <c r="S128" s="43"/>
      <c r="T128" s="79"/>
      <c r="AT128" s="25" t="s">
        <v>159</v>
      </c>
      <c r="AU128" s="25" t="s">
        <v>79</v>
      </c>
    </row>
    <row r="129" spans="2:65" s="1" customFormat="1" ht="28.8" customHeight="1">
      <c r="B129" s="42"/>
      <c r="C129" s="205" t="s">
        <v>181</v>
      </c>
      <c r="D129" s="205" t="s">
        <v>137</v>
      </c>
      <c r="E129" s="206" t="s">
        <v>182</v>
      </c>
      <c r="F129" s="207" t="s">
        <v>183</v>
      </c>
      <c r="G129" s="208" t="s">
        <v>140</v>
      </c>
      <c r="H129" s="209">
        <v>42.034999999999997</v>
      </c>
      <c r="I129" s="210"/>
      <c r="J129" s="211">
        <f>ROUND(I129*H129,2)</f>
        <v>0</v>
      </c>
      <c r="K129" s="207" t="s">
        <v>141</v>
      </c>
      <c r="L129" s="62"/>
      <c r="M129" s="212" t="s">
        <v>21</v>
      </c>
      <c r="N129" s="213" t="s">
        <v>43</v>
      </c>
      <c r="O129" s="43"/>
      <c r="P129" s="214">
        <f>O129*H129</f>
        <v>0</v>
      </c>
      <c r="Q129" s="214">
        <v>2.42E-4</v>
      </c>
      <c r="R129" s="214">
        <f>Q129*H129</f>
        <v>1.0172469999999999E-2</v>
      </c>
      <c r="S129" s="214">
        <v>0</v>
      </c>
      <c r="T129" s="215">
        <f>S129*H129</f>
        <v>0</v>
      </c>
      <c r="AR129" s="25" t="s">
        <v>142</v>
      </c>
      <c r="AT129" s="25" t="s">
        <v>137</v>
      </c>
      <c r="AU129" s="25" t="s">
        <v>79</v>
      </c>
      <c r="AY129" s="25" t="s">
        <v>134</v>
      </c>
      <c r="BE129" s="216">
        <f>IF(N129="základní",J129,0)</f>
        <v>0</v>
      </c>
      <c r="BF129" s="216">
        <f>IF(N129="snížená",J129,0)</f>
        <v>0</v>
      </c>
      <c r="BG129" s="216">
        <f>IF(N129="zákl. přenesená",J129,0)</f>
        <v>0</v>
      </c>
      <c r="BH129" s="216">
        <f>IF(N129="sníž. přenesená",J129,0)</f>
        <v>0</v>
      </c>
      <c r="BI129" s="216">
        <f>IF(N129="nulová",J129,0)</f>
        <v>0</v>
      </c>
      <c r="BJ129" s="25" t="s">
        <v>76</v>
      </c>
      <c r="BK129" s="216">
        <f>ROUND(I129*H129,2)</f>
        <v>0</v>
      </c>
      <c r="BL129" s="25" t="s">
        <v>142</v>
      </c>
      <c r="BM129" s="25" t="s">
        <v>184</v>
      </c>
    </row>
    <row r="130" spans="2:65" s="1" customFormat="1" ht="60">
      <c r="B130" s="42"/>
      <c r="C130" s="64"/>
      <c r="D130" s="219" t="s">
        <v>159</v>
      </c>
      <c r="E130" s="64"/>
      <c r="F130" s="255" t="s">
        <v>180</v>
      </c>
      <c r="G130" s="64"/>
      <c r="H130" s="64"/>
      <c r="I130" s="173"/>
      <c r="J130" s="64"/>
      <c r="K130" s="64"/>
      <c r="L130" s="62"/>
      <c r="M130" s="256"/>
      <c r="N130" s="43"/>
      <c r="O130" s="43"/>
      <c r="P130" s="43"/>
      <c r="Q130" s="43"/>
      <c r="R130" s="43"/>
      <c r="S130" s="43"/>
      <c r="T130" s="79"/>
      <c r="AT130" s="25" t="s">
        <v>159</v>
      </c>
      <c r="AU130" s="25" t="s">
        <v>79</v>
      </c>
    </row>
    <row r="131" spans="2:65" s="12" customFormat="1" ht="12">
      <c r="B131" s="217"/>
      <c r="C131" s="218"/>
      <c r="D131" s="219" t="s">
        <v>144</v>
      </c>
      <c r="E131" s="220" t="s">
        <v>21</v>
      </c>
      <c r="F131" s="221" t="s">
        <v>161</v>
      </c>
      <c r="G131" s="218"/>
      <c r="H131" s="222" t="s">
        <v>21</v>
      </c>
      <c r="I131" s="223"/>
      <c r="J131" s="218"/>
      <c r="K131" s="218"/>
      <c r="L131" s="224"/>
      <c r="M131" s="225"/>
      <c r="N131" s="226"/>
      <c r="O131" s="226"/>
      <c r="P131" s="226"/>
      <c r="Q131" s="226"/>
      <c r="R131" s="226"/>
      <c r="S131" s="226"/>
      <c r="T131" s="227"/>
      <c r="AT131" s="228" t="s">
        <v>144</v>
      </c>
      <c r="AU131" s="228" t="s">
        <v>79</v>
      </c>
      <c r="AV131" s="12" t="s">
        <v>76</v>
      </c>
      <c r="AW131" s="12" t="s">
        <v>35</v>
      </c>
      <c r="AX131" s="12" t="s">
        <v>72</v>
      </c>
      <c r="AY131" s="228" t="s">
        <v>134</v>
      </c>
    </row>
    <row r="132" spans="2:65" s="13" customFormat="1" ht="12">
      <c r="B132" s="229"/>
      <c r="C132" s="230"/>
      <c r="D132" s="219" t="s">
        <v>144</v>
      </c>
      <c r="E132" s="241" t="s">
        <v>21</v>
      </c>
      <c r="F132" s="242" t="s">
        <v>185</v>
      </c>
      <c r="G132" s="230"/>
      <c r="H132" s="243">
        <v>7.2450000000000001</v>
      </c>
      <c r="I132" s="235"/>
      <c r="J132" s="230"/>
      <c r="K132" s="230"/>
      <c r="L132" s="236"/>
      <c r="M132" s="237"/>
      <c r="N132" s="238"/>
      <c r="O132" s="238"/>
      <c r="P132" s="238"/>
      <c r="Q132" s="238"/>
      <c r="R132" s="238"/>
      <c r="S132" s="238"/>
      <c r="T132" s="239"/>
      <c r="AT132" s="240" t="s">
        <v>144</v>
      </c>
      <c r="AU132" s="240" t="s">
        <v>79</v>
      </c>
      <c r="AV132" s="13" t="s">
        <v>79</v>
      </c>
      <c r="AW132" s="13" t="s">
        <v>35</v>
      </c>
      <c r="AX132" s="13" t="s">
        <v>72</v>
      </c>
      <c r="AY132" s="240" t="s">
        <v>134</v>
      </c>
    </row>
    <row r="133" spans="2:65" s="13" customFormat="1" ht="12">
      <c r="B133" s="229"/>
      <c r="C133" s="230"/>
      <c r="D133" s="219" t="s">
        <v>144</v>
      </c>
      <c r="E133" s="241" t="s">
        <v>21</v>
      </c>
      <c r="F133" s="242" t="s">
        <v>186</v>
      </c>
      <c r="G133" s="230"/>
      <c r="H133" s="243">
        <v>7.2</v>
      </c>
      <c r="I133" s="235"/>
      <c r="J133" s="230"/>
      <c r="K133" s="230"/>
      <c r="L133" s="236"/>
      <c r="M133" s="237"/>
      <c r="N133" s="238"/>
      <c r="O133" s="238"/>
      <c r="P133" s="238"/>
      <c r="Q133" s="238"/>
      <c r="R133" s="238"/>
      <c r="S133" s="238"/>
      <c r="T133" s="239"/>
      <c r="AT133" s="240" t="s">
        <v>144</v>
      </c>
      <c r="AU133" s="240" t="s">
        <v>79</v>
      </c>
      <c r="AV133" s="13" t="s">
        <v>79</v>
      </c>
      <c r="AW133" s="13" t="s">
        <v>35</v>
      </c>
      <c r="AX133" s="13" t="s">
        <v>72</v>
      </c>
      <c r="AY133" s="240" t="s">
        <v>134</v>
      </c>
    </row>
    <row r="134" spans="2:65" s="13" customFormat="1" ht="12">
      <c r="B134" s="229"/>
      <c r="C134" s="230"/>
      <c r="D134" s="219" t="s">
        <v>144</v>
      </c>
      <c r="E134" s="241" t="s">
        <v>21</v>
      </c>
      <c r="F134" s="242" t="s">
        <v>187</v>
      </c>
      <c r="G134" s="230"/>
      <c r="H134" s="243">
        <v>0.72</v>
      </c>
      <c r="I134" s="235"/>
      <c r="J134" s="230"/>
      <c r="K134" s="230"/>
      <c r="L134" s="236"/>
      <c r="M134" s="237"/>
      <c r="N134" s="238"/>
      <c r="O134" s="238"/>
      <c r="P134" s="238"/>
      <c r="Q134" s="238"/>
      <c r="R134" s="238"/>
      <c r="S134" s="238"/>
      <c r="T134" s="239"/>
      <c r="AT134" s="240" t="s">
        <v>144</v>
      </c>
      <c r="AU134" s="240" t="s">
        <v>79</v>
      </c>
      <c r="AV134" s="13" t="s">
        <v>79</v>
      </c>
      <c r="AW134" s="13" t="s">
        <v>35</v>
      </c>
      <c r="AX134" s="13" t="s">
        <v>72</v>
      </c>
      <c r="AY134" s="240" t="s">
        <v>134</v>
      </c>
    </row>
    <row r="135" spans="2:65" s="13" customFormat="1" ht="12">
      <c r="B135" s="229"/>
      <c r="C135" s="230"/>
      <c r="D135" s="219" t="s">
        <v>144</v>
      </c>
      <c r="E135" s="241" t="s">
        <v>21</v>
      </c>
      <c r="F135" s="242" t="s">
        <v>188</v>
      </c>
      <c r="G135" s="230"/>
      <c r="H135" s="243">
        <v>0.84</v>
      </c>
      <c r="I135" s="235"/>
      <c r="J135" s="230"/>
      <c r="K135" s="230"/>
      <c r="L135" s="236"/>
      <c r="M135" s="237"/>
      <c r="N135" s="238"/>
      <c r="O135" s="238"/>
      <c r="P135" s="238"/>
      <c r="Q135" s="238"/>
      <c r="R135" s="238"/>
      <c r="S135" s="238"/>
      <c r="T135" s="239"/>
      <c r="AT135" s="240" t="s">
        <v>144</v>
      </c>
      <c r="AU135" s="240" t="s">
        <v>79</v>
      </c>
      <c r="AV135" s="13" t="s">
        <v>79</v>
      </c>
      <c r="AW135" s="13" t="s">
        <v>35</v>
      </c>
      <c r="AX135" s="13" t="s">
        <v>72</v>
      </c>
      <c r="AY135" s="240" t="s">
        <v>134</v>
      </c>
    </row>
    <row r="136" spans="2:65" s="13" customFormat="1" ht="12">
      <c r="B136" s="229"/>
      <c r="C136" s="230"/>
      <c r="D136" s="219" t="s">
        <v>144</v>
      </c>
      <c r="E136" s="241" t="s">
        <v>21</v>
      </c>
      <c r="F136" s="242" t="s">
        <v>189</v>
      </c>
      <c r="G136" s="230"/>
      <c r="H136" s="243">
        <v>0.75</v>
      </c>
      <c r="I136" s="235"/>
      <c r="J136" s="230"/>
      <c r="K136" s="230"/>
      <c r="L136" s="236"/>
      <c r="M136" s="237"/>
      <c r="N136" s="238"/>
      <c r="O136" s="238"/>
      <c r="P136" s="238"/>
      <c r="Q136" s="238"/>
      <c r="R136" s="238"/>
      <c r="S136" s="238"/>
      <c r="T136" s="239"/>
      <c r="AT136" s="240" t="s">
        <v>144</v>
      </c>
      <c r="AU136" s="240" t="s">
        <v>79</v>
      </c>
      <c r="AV136" s="13" t="s">
        <v>79</v>
      </c>
      <c r="AW136" s="13" t="s">
        <v>35</v>
      </c>
      <c r="AX136" s="13" t="s">
        <v>72</v>
      </c>
      <c r="AY136" s="240" t="s">
        <v>134</v>
      </c>
    </row>
    <row r="137" spans="2:65" s="13" customFormat="1" ht="12">
      <c r="B137" s="229"/>
      <c r="C137" s="230"/>
      <c r="D137" s="219" t="s">
        <v>144</v>
      </c>
      <c r="E137" s="241" t="s">
        <v>21</v>
      </c>
      <c r="F137" s="242" t="s">
        <v>190</v>
      </c>
      <c r="G137" s="230"/>
      <c r="H137" s="243">
        <v>1.44</v>
      </c>
      <c r="I137" s="235"/>
      <c r="J137" s="230"/>
      <c r="K137" s="230"/>
      <c r="L137" s="236"/>
      <c r="M137" s="237"/>
      <c r="N137" s="238"/>
      <c r="O137" s="238"/>
      <c r="P137" s="238"/>
      <c r="Q137" s="238"/>
      <c r="R137" s="238"/>
      <c r="S137" s="238"/>
      <c r="T137" s="239"/>
      <c r="AT137" s="240" t="s">
        <v>144</v>
      </c>
      <c r="AU137" s="240" t="s">
        <v>79</v>
      </c>
      <c r="AV137" s="13" t="s">
        <v>79</v>
      </c>
      <c r="AW137" s="13" t="s">
        <v>35</v>
      </c>
      <c r="AX137" s="13" t="s">
        <v>72</v>
      </c>
      <c r="AY137" s="240" t="s">
        <v>134</v>
      </c>
    </row>
    <row r="138" spans="2:65" s="13" customFormat="1" ht="12">
      <c r="B138" s="229"/>
      <c r="C138" s="230"/>
      <c r="D138" s="219" t="s">
        <v>144</v>
      </c>
      <c r="E138" s="241" t="s">
        <v>21</v>
      </c>
      <c r="F138" s="242" t="s">
        <v>191</v>
      </c>
      <c r="G138" s="230"/>
      <c r="H138" s="243">
        <v>3.24</v>
      </c>
      <c r="I138" s="235"/>
      <c r="J138" s="230"/>
      <c r="K138" s="230"/>
      <c r="L138" s="236"/>
      <c r="M138" s="237"/>
      <c r="N138" s="238"/>
      <c r="O138" s="238"/>
      <c r="P138" s="238"/>
      <c r="Q138" s="238"/>
      <c r="R138" s="238"/>
      <c r="S138" s="238"/>
      <c r="T138" s="239"/>
      <c r="AT138" s="240" t="s">
        <v>144</v>
      </c>
      <c r="AU138" s="240" t="s">
        <v>79</v>
      </c>
      <c r="AV138" s="13" t="s">
        <v>79</v>
      </c>
      <c r="AW138" s="13" t="s">
        <v>35</v>
      </c>
      <c r="AX138" s="13" t="s">
        <v>72</v>
      </c>
      <c r="AY138" s="240" t="s">
        <v>134</v>
      </c>
    </row>
    <row r="139" spans="2:65" s="13" customFormat="1" ht="12">
      <c r="B139" s="229"/>
      <c r="C139" s="230"/>
      <c r="D139" s="219" t="s">
        <v>144</v>
      </c>
      <c r="E139" s="241" t="s">
        <v>21</v>
      </c>
      <c r="F139" s="242" t="s">
        <v>192</v>
      </c>
      <c r="G139" s="230"/>
      <c r="H139" s="243">
        <v>0.6</v>
      </c>
      <c r="I139" s="235"/>
      <c r="J139" s="230"/>
      <c r="K139" s="230"/>
      <c r="L139" s="236"/>
      <c r="M139" s="237"/>
      <c r="N139" s="238"/>
      <c r="O139" s="238"/>
      <c r="P139" s="238"/>
      <c r="Q139" s="238"/>
      <c r="R139" s="238"/>
      <c r="S139" s="238"/>
      <c r="T139" s="239"/>
      <c r="AT139" s="240" t="s">
        <v>144</v>
      </c>
      <c r="AU139" s="240" t="s">
        <v>79</v>
      </c>
      <c r="AV139" s="13" t="s">
        <v>79</v>
      </c>
      <c r="AW139" s="13" t="s">
        <v>35</v>
      </c>
      <c r="AX139" s="13" t="s">
        <v>72</v>
      </c>
      <c r="AY139" s="240" t="s">
        <v>134</v>
      </c>
    </row>
    <row r="140" spans="2:65" s="13" customFormat="1" ht="12">
      <c r="B140" s="229"/>
      <c r="C140" s="230"/>
      <c r="D140" s="219" t="s">
        <v>144</v>
      </c>
      <c r="E140" s="241" t="s">
        <v>21</v>
      </c>
      <c r="F140" s="242" t="s">
        <v>193</v>
      </c>
      <c r="G140" s="230"/>
      <c r="H140" s="243">
        <v>2.88</v>
      </c>
      <c r="I140" s="235"/>
      <c r="J140" s="230"/>
      <c r="K140" s="230"/>
      <c r="L140" s="236"/>
      <c r="M140" s="237"/>
      <c r="N140" s="238"/>
      <c r="O140" s="238"/>
      <c r="P140" s="238"/>
      <c r="Q140" s="238"/>
      <c r="R140" s="238"/>
      <c r="S140" s="238"/>
      <c r="T140" s="239"/>
      <c r="AT140" s="240" t="s">
        <v>144</v>
      </c>
      <c r="AU140" s="240" t="s">
        <v>79</v>
      </c>
      <c r="AV140" s="13" t="s">
        <v>79</v>
      </c>
      <c r="AW140" s="13" t="s">
        <v>35</v>
      </c>
      <c r="AX140" s="13" t="s">
        <v>72</v>
      </c>
      <c r="AY140" s="240" t="s">
        <v>134</v>
      </c>
    </row>
    <row r="141" spans="2:65" s="13" customFormat="1" ht="12">
      <c r="B141" s="229"/>
      <c r="C141" s="230"/>
      <c r="D141" s="219" t="s">
        <v>144</v>
      </c>
      <c r="E141" s="241" t="s">
        <v>21</v>
      </c>
      <c r="F141" s="242" t="s">
        <v>194</v>
      </c>
      <c r="G141" s="230"/>
      <c r="H141" s="243">
        <v>0.72</v>
      </c>
      <c r="I141" s="235"/>
      <c r="J141" s="230"/>
      <c r="K141" s="230"/>
      <c r="L141" s="236"/>
      <c r="M141" s="237"/>
      <c r="N141" s="238"/>
      <c r="O141" s="238"/>
      <c r="P141" s="238"/>
      <c r="Q141" s="238"/>
      <c r="R141" s="238"/>
      <c r="S141" s="238"/>
      <c r="T141" s="239"/>
      <c r="AT141" s="240" t="s">
        <v>144</v>
      </c>
      <c r="AU141" s="240" t="s">
        <v>79</v>
      </c>
      <c r="AV141" s="13" t="s">
        <v>79</v>
      </c>
      <c r="AW141" s="13" t="s">
        <v>35</v>
      </c>
      <c r="AX141" s="13" t="s">
        <v>72</v>
      </c>
      <c r="AY141" s="240" t="s">
        <v>134</v>
      </c>
    </row>
    <row r="142" spans="2:65" s="15" customFormat="1" ht="12">
      <c r="B142" s="258"/>
      <c r="C142" s="259"/>
      <c r="D142" s="219" t="s">
        <v>144</v>
      </c>
      <c r="E142" s="260" t="s">
        <v>21</v>
      </c>
      <c r="F142" s="261" t="s">
        <v>195</v>
      </c>
      <c r="G142" s="259"/>
      <c r="H142" s="262">
        <v>25.635000000000002</v>
      </c>
      <c r="I142" s="263"/>
      <c r="J142" s="259"/>
      <c r="K142" s="259"/>
      <c r="L142" s="264"/>
      <c r="M142" s="265"/>
      <c r="N142" s="266"/>
      <c r="O142" s="266"/>
      <c r="P142" s="266"/>
      <c r="Q142" s="266"/>
      <c r="R142" s="266"/>
      <c r="S142" s="266"/>
      <c r="T142" s="267"/>
      <c r="AT142" s="268" t="s">
        <v>144</v>
      </c>
      <c r="AU142" s="268" t="s">
        <v>79</v>
      </c>
      <c r="AV142" s="15" t="s">
        <v>155</v>
      </c>
      <c r="AW142" s="15" t="s">
        <v>35</v>
      </c>
      <c r="AX142" s="15" t="s">
        <v>72</v>
      </c>
      <c r="AY142" s="268" t="s">
        <v>134</v>
      </c>
    </row>
    <row r="143" spans="2:65" s="12" customFormat="1" ht="12">
      <c r="B143" s="217"/>
      <c r="C143" s="218"/>
      <c r="D143" s="219" t="s">
        <v>144</v>
      </c>
      <c r="E143" s="220" t="s">
        <v>21</v>
      </c>
      <c r="F143" s="221" t="s">
        <v>172</v>
      </c>
      <c r="G143" s="218"/>
      <c r="H143" s="222" t="s">
        <v>21</v>
      </c>
      <c r="I143" s="223"/>
      <c r="J143" s="218"/>
      <c r="K143" s="218"/>
      <c r="L143" s="224"/>
      <c r="M143" s="225"/>
      <c r="N143" s="226"/>
      <c r="O143" s="226"/>
      <c r="P143" s="226"/>
      <c r="Q143" s="226"/>
      <c r="R143" s="226"/>
      <c r="S143" s="226"/>
      <c r="T143" s="227"/>
      <c r="AT143" s="228" t="s">
        <v>144</v>
      </c>
      <c r="AU143" s="228" t="s">
        <v>79</v>
      </c>
      <c r="AV143" s="12" t="s">
        <v>76</v>
      </c>
      <c r="AW143" s="12" t="s">
        <v>35</v>
      </c>
      <c r="AX143" s="12" t="s">
        <v>72</v>
      </c>
      <c r="AY143" s="228" t="s">
        <v>134</v>
      </c>
    </row>
    <row r="144" spans="2:65" s="13" customFormat="1" ht="12">
      <c r="B144" s="229"/>
      <c r="C144" s="230"/>
      <c r="D144" s="219" t="s">
        <v>144</v>
      </c>
      <c r="E144" s="241" t="s">
        <v>21</v>
      </c>
      <c r="F144" s="242" t="s">
        <v>196</v>
      </c>
      <c r="G144" s="230"/>
      <c r="H144" s="243">
        <v>2.2000000000000002</v>
      </c>
      <c r="I144" s="235"/>
      <c r="J144" s="230"/>
      <c r="K144" s="230"/>
      <c r="L144" s="236"/>
      <c r="M144" s="237"/>
      <c r="N144" s="238"/>
      <c r="O144" s="238"/>
      <c r="P144" s="238"/>
      <c r="Q144" s="238"/>
      <c r="R144" s="238"/>
      <c r="S144" s="238"/>
      <c r="T144" s="239"/>
      <c r="AT144" s="240" t="s">
        <v>144</v>
      </c>
      <c r="AU144" s="240" t="s">
        <v>79</v>
      </c>
      <c r="AV144" s="13" t="s">
        <v>79</v>
      </c>
      <c r="AW144" s="13" t="s">
        <v>35</v>
      </c>
      <c r="AX144" s="13" t="s">
        <v>72</v>
      </c>
      <c r="AY144" s="240" t="s">
        <v>134</v>
      </c>
    </row>
    <row r="145" spans="2:65" s="13" customFormat="1" ht="12">
      <c r="B145" s="229"/>
      <c r="C145" s="230"/>
      <c r="D145" s="219" t="s">
        <v>144</v>
      </c>
      <c r="E145" s="241" t="s">
        <v>21</v>
      </c>
      <c r="F145" s="242" t="s">
        <v>197</v>
      </c>
      <c r="G145" s="230"/>
      <c r="H145" s="243">
        <v>1.9</v>
      </c>
      <c r="I145" s="235"/>
      <c r="J145" s="230"/>
      <c r="K145" s="230"/>
      <c r="L145" s="236"/>
      <c r="M145" s="237"/>
      <c r="N145" s="238"/>
      <c r="O145" s="238"/>
      <c r="P145" s="238"/>
      <c r="Q145" s="238"/>
      <c r="R145" s="238"/>
      <c r="S145" s="238"/>
      <c r="T145" s="239"/>
      <c r="AT145" s="240" t="s">
        <v>144</v>
      </c>
      <c r="AU145" s="240" t="s">
        <v>79</v>
      </c>
      <c r="AV145" s="13" t="s">
        <v>79</v>
      </c>
      <c r="AW145" s="13" t="s">
        <v>35</v>
      </c>
      <c r="AX145" s="13" t="s">
        <v>72</v>
      </c>
      <c r="AY145" s="240" t="s">
        <v>134</v>
      </c>
    </row>
    <row r="146" spans="2:65" s="13" customFormat="1" ht="12">
      <c r="B146" s="229"/>
      <c r="C146" s="230"/>
      <c r="D146" s="219" t="s">
        <v>144</v>
      </c>
      <c r="E146" s="241" t="s">
        <v>21</v>
      </c>
      <c r="F146" s="242" t="s">
        <v>198</v>
      </c>
      <c r="G146" s="230"/>
      <c r="H146" s="243">
        <v>3</v>
      </c>
      <c r="I146" s="235"/>
      <c r="J146" s="230"/>
      <c r="K146" s="230"/>
      <c r="L146" s="236"/>
      <c r="M146" s="237"/>
      <c r="N146" s="238"/>
      <c r="O146" s="238"/>
      <c r="P146" s="238"/>
      <c r="Q146" s="238"/>
      <c r="R146" s="238"/>
      <c r="S146" s="238"/>
      <c r="T146" s="239"/>
      <c r="AT146" s="240" t="s">
        <v>144</v>
      </c>
      <c r="AU146" s="240" t="s">
        <v>79</v>
      </c>
      <c r="AV146" s="13" t="s">
        <v>79</v>
      </c>
      <c r="AW146" s="13" t="s">
        <v>35</v>
      </c>
      <c r="AX146" s="13" t="s">
        <v>72</v>
      </c>
      <c r="AY146" s="240" t="s">
        <v>134</v>
      </c>
    </row>
    <row r="147" spans="2:65" s="13" customFormat="1" ht="12">
      <c r="B147" s="229"/>
      <c r="C147" s="230"/>
      <c r="D147" s="219" t="s">
        <v>144</v>
      </c>
      <c r="E147" s="241" t="s">
        <v>21</v>
      </c>
      <c r="F147" s="242" t="s">
        <v>199</v>
      </c>
      <c r="G147" s="230"/>
      <c r="H147" s="243">
        <v>9.3000000000000007</v>
      </c>
      <c r="I147" s="235"/>
      <c r="J147" s="230"/>
      <c r="K147" s="230"/>
      <c r="L147" s="236"/>
      <c r="M147" s="237"/>
      <c r="N147" s="238"/>
      <c r="O147" s="238"/>
      <c r="P147" s="238"/>
      <c r="Q147" s="238"/>
      <c r="R147" s="238"/>
      <c r="S147" s="238"/>
      <c r="T147" s="239"/>
      <c r="AT147" s="240" t="s">
        <v>144</v>
      </c>
      <c r="AU147" s="240" t="s">
        <v>79</v>
      </c>
      <c r="AV147" s="13" t="s">
        <v>79</v>
      </c>
      <c r="AW147" s="13" t="s">
        <v>35</v>
      </c>
      <c r="AX147" s="13" t="s">
        <v>72</v>
      </c>
      <c r="AY147" s="240" t="s">
        <v>134</v>
      </c>
    </row>
    <row r="148" spans="2:65" s="15" customFormat="1" ht="12">
      <c r="B148" s="258"/>
      <c r="C148" s="259"/>
      <c r="D148" s="219" t="s">
        <v>144</v>
      </c>
      <c r="E148" s="260" t="s">
        <v>21</v>
      </c>
      <c r="F148" s="261" t="s">
        <v>195</v>
      </c>
      <c r="G148" s="259"/>
      <c r="H148" s="262">
        <v>16.399999999999999</v>
      </c>
      <c r="I148" s="263"/>
      <c r="J148" s="259"/>
      <c r="K148" s="259"/>
      <c r="L148" s="264"/>
      <c r="M148" s="265"/>
      <c r="N148" s="266"/>
      <c r="O148" s="266"/>
      <c r="P148" s="266"/>
      <c r="Q148" s="266"/>
      <c r="R148" s="266"/>
      <c r="S148" s="266"/>
      <c r="T148" s="267"/>
      <c r="AT148" s="268" t="s">
        <v>144</v>
      </c>
      <c r="AU148" s="268" t="s">
        <v>79</v>
      </c>
      <c r="AV148" s="15" t="s">
        <v>155</v>
      </c>
      <c r="AW148" s="15" t="s">
        <v>35</v>
      </c>
      <c r="AX148" s="15" t="s">
        <v>72</v>
      </c>
      <c r="AY148" s="268" t="s">
        <v>134</v>
      </c>
    </row>
    <row r="149" spans="2:65" s="14" customFormat="1" ht="12">
      <c r="B149" s="244"/>
      <c r="C149" s="245"/>
      <c r="D149" s="231" t="s">
        <v>144</v>
      </c>
      <c r="E149" s="246" t="s">
        <v>21</v>
      </c>
      <c r="F149" s="247" t="s">
        <v>154</v>
      </c>
      <c r="G149" s="245"/>
      <c r="H149" s="248">
        <v>42.034999999999997</v>
      </c>
      <c r="I149" s="249"/>
      <c r="J149" s="245"/>
      <c r="K149" s="245"/>
      <c r="L149" s="250"/>
      <c r="M149" s="251"/>
      <c r="N149" s="252"/>
      <c r="O149" s="252"/>
      <c r="P149" s="252"/>
      <c r="Q149" s="252"/>
      <c r="R149" s="252"/>
      <c r="S149" s="252"/>
      <c r="T149" s="253"/>
      <c r="AT149" s="254" t="s">
        <v>144</v>
      </c>
      <c r="AU149" s="254" t="s">
        <v>79</v>
      </c>
      <c r="AV149" s="14" t="s">
        <v>142</v>
      </c>
      <c r="AW149" s="14" t="s">
        <v>35</v>
      </c>
      <c r="AX149" s="14" t="s">
        <v>76</v>
      </c>
      <c r="AY149" s="254" t="s">
        <v>134</v>
      </c>
    </row>
    <row r="150" spans="2:65" s="1" customFormat="1" ht="28.8" customHeight="1">
      <c r="B150" s="42"/>
      <c r="C150" s="205" t="s">
        <v>135</v>
      </c>
      <c r="D150" s="205" t="s">
        <v>137</v>
      </c>
      <c r="E150" s="206" t="s">
        <v>200</v>
      </c>
      <c r="F150" s="207" t="s">
        <v>201</v>
      </c>
      <c r="G150" s="208" t="s">
        <v>202</v>
      </c>
      <c r="H150" s="209">
        <v>181.2</v>
      </c>
      <c r="I150" s="210"/>
      <c r="J150" s="211">
        <f>ROUND(I150*H150,2)</f>
        <v>0</v>
      </c>
      <c r="K150" s="207" t="s">
        <v>141</v>
      </c>
      <c r="L150" s="62"/>
      <c r="M150" s="212" t="s">
        <v>21</v>
      </c>
      <c r="N150" s="213" t="s">
        <v>43</v>
      </c>
      <c r="O150" s="43"/>
      <c r="P150" s="214">
        <f>O150*H150</f>
        <v>0</v>
      </c>
      <c r="Q150" s="214">
        <v>1.5E-3</v>
      </c>
      <c r="R150" s="214">
        <f>Q150*H150</f>
        <v>0.27179999999999999</v>
      </c>
      <c r="S150" s="214">
        <v>0</v>
      </c>
      <c r="T150" s="215">
        <f>S150*H150</f>
        <v>0</v>
      </c>
      <c r="AR150" s="25" t="s">
        <v>142</v>
      </c>
      <c r="AT150" s="25" t="s">
        <v>137</v>
      </c>
      <c r="AU150" s="25" t="s">
        <v>79</v>
      </c>
      <c r="AY150" s="25" t="s">
        <v>134</v>
      </c>
      <c r="BE150" s="216">
        <f>IF(N150="základní",J150,0)</f>
        <v>0</v>
      </c>
      <c r="BF150" s="216">
        <f>IF(N150="snížená",J150,0)</f>
        <v>0</v>
      </c>
      <c r="BG150" s="216">
        <f>IF(N150="zákl. přenesená",J150,0)</f>
        <v>0</v>
      </c>
      <c r="BH150" s="216">
        <f>IF(N150="sníž. přenesená",J150,0)</f>
        <v>0</v>
      </c>
      <c r="BI150" s="216">
        <f>IF(N150="nulová",J150,0)</f>
        <v>0</v>
      </c>
      <c r="BJ150" s="25" t="s">
        <v>76</v>
      </c>
      <c r="BK150" s="216">
        <f>ROUND(I150*H150,2)</f>
        <v>0</v>
      </c>
      <c r="BL150" s="25" t="s">
        <v>142</v>
      </c>
      <c r="BM150" s="25" t="s">
        <v>203</v>
      </c>
    </row>
    <row r="151" spans="2:65" s="1" customFormat="1" ht="48">
      <c r="B151" s="42"/>
      <c r="C151" s="64"/>
      <c r="D151" s="219" t="s">
        <v>159</v>
      </c>
      <c r="E151" s="64"/>
      <c r="F151" s="255" t="s">
        <v>204</v>
      </c>
      <c r="G151" s="64"/>
      <c r="H151" s="64"/>
      <c r="I151" s="173"/>
      <c r="J151" s="64"/>
      <c r="K151" s="64"/>
      <c r="L151" s="62"/>
      <c r="M151" s="256"/>
      <c r="N151" s="43"/>
      <c r="O151" s="43"/>
      <c r="P151" s="43"/>
      <c r="Q151" s="43"/>
      <c r="R151" s="43"/>
      <c r="S151" s="43"/>
      <c r="T151" s="79"/>
      <c r="AT151" s="25" t="s">
        <v>159</v>
      </c>
      <c r="AU151" s="25" t="s">
        <v>79</v>
      </c>
    </row>
    <row r="152" spans="2:65" s="12" customFormat="1" ht="12">
      <c r="B152" s="217"/>
      <c r="C152" s="218"/>
      <c r="D152" s="219" t="s">
        <v>144</v>
      </c>
      <c r="E152" s="220" t="s">
        <v>21</v>
      </c>
      <c r="F152" s="221" t="s">
        <v>145</v>
      </c>
      <c r="G152" s="218"/>
      <c r="H152" s="222" t="s">
        <v>21</v>
      </c>
      <c r="I152" s="223"/>
      <c r="J152" s="218"/>
      <c r="K152" s="218"/>
      <c r="L152" s="224"/>
      <c r="M152" s="225"/>
      <c r="N152" s="226"/>
      <c r="O152" s="226"/>
      <c r="P152" s="226"/>
      <c r="Q152" s="226"/>
      <c r="R152" s="226"/>
      <c r="S152" s="226"/>
      <c r="T152" s="227"/>
      <c r="AT152" s="228" t="s">
        <v>144</v>
      </c>
      <c r="AU152" s="228" t="s">
        <v>79</v>
      </c>
      <c r="AV152" s="12" t="s">
        <v>76</v>
      </c>
      <c r="AW152" s="12" t="s">
        <v>35</v>
      </c>
      <c r="AX152" s="12" t="s">
        <v>72</v>
      </c>
      <c r="AY152" s="228" t="s">
        <v>134</v>
      </c>
    </row>
    <row r="153" spans="2:65" s="12" customFormat="1" ht="12">
      <c r="B153" s="217"/>
      <c r="C153" s="218"/>
      <c r="D153" s="219" t="s">
        <v>144</v>
      </c>
      <c r="E153" s="220" t="s">
        <v>21</v>
      </c>
      <c r="F153" s="221" t="s">
        <v>161</v>
      </c>
      <c r="G153" s="218"/>
      <c r="H153" s="222" t="s">
        <v>21</v>
      </c>
      <c r="I153" s="223"/>
      <c r="J153" s="218"/>
      <c r="K153" s="218"/>
      <c r="L153" s="224"/>
      <c r="M153" s="225"/>
      <c r="N153" s="226"/>
      <c r="O153" s="226"/>
      <c r="P153" s="226"/>
      <c r="Q153" s="226"/>
      <c r="R153" s="226"/>
      <c r="S153" s="226"/>
      <c r="T153" s="227"/>
      <c r="AT153" s="228" t="s">
        <v>144</v>
      </c>
      <c r="AU153" s="228" t="s">
        <v>79</v>
      </c>
      <c r="AV153" s="12" t="s">
        <v>76</v>
      </c>
      <c r="AW153" s="12" t="s">
        <v>35</v>
      </c>
      <c r="AX153" s="12" t="s">
        <v>72</v>
      </c>
      <c r="AY153" s="228" t="s">
        <v>134</v>
      </c>
    </row>
    <row r="154" spans="2:65" s="13" customFormat="1" ht="12">
      <c r="B154" s="229"/>
      <c r="C154" s="230"/>
      <c r="D154" s="219" t="s">
        <v>144</v>
      </c>
      <c r="E154" s="241" t="s">
        <v>21</v>
      </c>
      <c r="F154" s="242" t="s">
        <v>205</v>
      </c>
      <c r="G154" s="230"/>
      <c r="H154" s="243">
        <v>16.05</v>
      </c>
      <c r="I154" s="235"/>
      <c r="J154" s="230"/>
      <c r="K154" s="230"/>
      <c r="L154" s="236"/>
      <c r="M154" s="237"/>
      <c r="N154" s="238"/>
      <c r="O154" s="238"/>
      <c r="P154" s="238"/>
      <c r="Q154" s="238"/>
      <c r="R154" s="238"/>
      <c r="S154" s="238"/>
      <c r="T154" s="239"/>
      <c r="AT154" s="240" t="s">
        <v>144</v>
      </c>
      <c r="AU154" s="240" t="s">
        <v>79</v>
      </c>
      <c r="AV154" s="13" t="s">
        <v>79</v>
      </c>
      <c r="AW154" s="13" t="s">
        <v>35</v>
      </c>
      <c r="AX154" s="13" t="s">
        <v>72</v>
      </c>
      <c r="AY154" s="240" t="s">
        <v>134</v>
      </c>
    </row>
    <row r="155" spans="2:65" s="13" customFormat="1" ht="12">
      <c r="B155" s="229"/>
      <c r="C155" s="230"/>
      <c r="D155" s="219" t="s">
        <v>144</v>
      </c>
      <c r="E155" s="241" t="s">
        <v>21</v>
      </c>
      <c r="F155" s="242" t="s">
        <v>206</v>
      </c>
      <c r="G155" s="230"/>
      <c r="H155" s="243">
        <v>14.1</v>
      </c>
      <c r="I155" s="235"/>
      <c r="J155" s="230"/>
      <c r="K155" s="230"/>
      <c r="L155" s="236"/>
      <c r="M155" s="237"/>
      <c r="N155" s="238"/>
      <c r="O155" s="238"/>
      <c r="P155" s="238"/>
      <c r="Q155" s="238"/>
      <c r="R155" s="238"/>
      <c r="S155" s="238"/>
      <c r="T155" s="239"/>
      <c r="AT155" s="240" t="s">
        <v>144</v>
      </c>
      <c r="AU155" s="240" t="s">
        <v>79</v>
      </c>
      <c r="AV155" s="13" t="s">
        <v>79</v>
      </c>
      <c r="AW155" s="13" t="s">
        <v>35</v>
      </c>
      <c r="AX155" s="13" t="s">
        <v>72</v>
      </c>
      <c r="AY155" s="240" t="s">
        <v>134</v>
      </c>
    </row>
    <row r="156" spans="2:65" s="13" customFormat="1" ht="12">
      <c r="B156" s="229"/>
      <c r="C156" s="230"/>
      <c r="D156" s="219" t="s">
        <v>144</v>
      </c>
      <c r="E156" s="241" t="s">
        <v>21</v>
      </c>
      <c r="F156" s="242" t="s">
        <v>207</v>
      </c>
      <c r="G156" s="230"/>
      <c r="H156" s="243">
        <v>2.4</v>
      </c>
      <c r="I156" s="235"/>
      <c r="J156" s="230"/>
      <c r="K156" s="230"/>
      <c r="L156" s="236"/>
      <c r="M156" s="237"/>
      <c r="N156" s="238"/>
      <c r="O156" s="238"/>
      <c r="P156" s="238"/>
      <c r="Q156" s="238"/>
      <c r="R156" s="238"/>
      <c r="S156" s="238"/>
      <c r="T156" s="239"/>
      <c r="AT156" s="240" t="s">
        <v>144</v>
      </c>
      <c r="AU156" s="240" t="s">
        <v>79</v>
      </c>
      <c r="AV156" s="13" t="s">
        <v>79</v>
      </c>
      <c r="AW156" s="13" t="s">
        <v>35</v>
      </c>
      <c r="AX156" s="13" t="s">
        <v>72</v>
      </c>
      <c r="AY156" s="240" t="s">
        <v>134</v>
      </c>
    </row>
    <row r="157" spans="2:65" s="13" customFormat="1" ht="12">
      <c r="B157" s="229"/>
      <c r="C157" s="230"/>
      <c r="D157" s="219" t="s">
        <v>144</v>
      </c>
      <c r="E157" s="241" t="s">
        <v>21</v>
      </c>
      <c r="F157" s="242" t="s">
        <v>208</v>
      </c>
      <c r="G157" s="230"/>
      <c r="H157" s="243">
        <v>2.6</v>
      </c>
      <c r="I157" s="235"/>
      <c r="J157" s="230"/>
      <c r="K157" s="230"/>
      <c r="L157" s="236"/>
      <c r="M157" s="237"/>
      <c r="N157" s="238"/>
      <c r="O157" s="238"/>
      <c r="P157" s="238"/>
      <c r="Q157" s="238"/>
      <c r="R157" s="238"/>
      <c r="S157" s="238"/>
      <c r="T157" s="239"/>
      <c r="AT157" s="240" t="s">
        <v>144</v>
      </c>
      <c r="AU157" s="240" t="s">
        <v>79</v>
      </c>
      <c r="AV157" s="13" t="s">
        <v>79</v>
      </c>
      <c r="AW157" s="13" t="s">
        <v>35</v>
      </c>
      <c r="AX157" s="13" t="s">
        <v>72</v>
      </c>
      <c r="AY157" s="240" t="s">
        <v>134</v>
      </c>
    </row>
    <row r="158" spans="2:65" s="13" customFormat="1" ht="12">
      <c r="B158" s="229"/>
      <c r="C158" s="230"/>
      <c r="D158" s="219" t="s">
        <v>144</v>
      </c>
      <c r="E158" s="241" t="s">
        <v>21</v>
      </c>
      <c r="F158" s="242" t="s">
        <v>209</v>
      </c>
      <c r="G158" s="230"/>
      <c r="H158" s="243">
        <v>4.5</v>
      </c>
      <c r="I158" s="235"/>
      <c r="J158" s="230"/>
      <c r="K158" s="230"/>
      <c r="L158" s="236"/>
      <c r="M158" s="237"/>
      <c r="N158" s="238"/>
      <c r="O158" s="238"/>
      <c r="P158" s="238"/>
      <c r="Q158" s="238"/>
      <c r="R158" s="238"/>
      <c r="S158" s="238"/>
      <c r="T158" s="239"/>
      <c r="AT158" s="240" t="s">
        <v>144</v>
      </c>
      <c r="AU158" s="240" t="s">
        <v>79</v>
      </c>
      <c r="AV158" s="13" t="s">
        <v>79</v>
      </c>
      <c r="AW158" s="13" t="s">
        <v>35</v>
      </c>
      <c r="AX158" s="13" t="s">
        <v>72</v>
      </c>
      <c r="AY158" s="240" t="s">
        <v>134</v>
      </c>
    </row>
    <row r="159" spans="2:65" s="13" customFormat="1" ht="12">
      <c r="B159" s="229"/>
      <c r="C159" s="230"/>
      <c r="D159" s="219" t="s">
        <v>144</v>
      </c>
      <c r="E159" s="241" t="s">
        <v>21</v>
      </c>
      <c r="F159" s="242" t="s">
        <v>210</v>
      </c>
      <c r="G159" s="230"/>
      <c r="H159" s="243">
        <v>7.2</v>
      </c>
      <c r="I159" s="235"/>
      <c r="J159" s="230"/>
      <c r="K159" s="230"/>
      <c r="L159" s="236"/>
      <c r="M159" s="237"/>
      <c r="N159" s="238"/>
      <c r="O159" s="238"/>
      <c r="P159" s="238"/>
      <c r="Q159" s="238"/>
      <c r="R159" s="238"/>
      <c r="S159" s="238"/>
      <c r="T159" s="239"/>
      <c r="AT159" s="240" t="s">
        <v>144</v>
      </c>
      <c r="AU159" s="240" t="s">
        <v>79</v>
      </c>
      <c r="AV159" s="13" t="s">
        <v>79</v>
      </c>
      <c r="AW159" s="13" t="s">
        <v>35</v>
      </c>
      <c r="AX159" s="13" t="s">
        <v>72</v>
      </c>
      <c r="AY159" s="240" t="s">
        <v>134</v>
      </c>
    </row>
    <row r="160" spans="2:65" s="13" customFormat="1" ht="12">
      <c r="B160" s="229"/>
      <c r="C160" s="230"/>
      <c r="D160" s="219" t="s">
        <v>144</v>
      </c>
      <c r="E160" s="241" t="s">
        <v>21</v>
      </c>
      <c r="F160" s="242" t="s">
        <v>211</v>
      </c>
      <c r="G160" s="230"/>
      <c r="H160" s="243">
        <v>9</v>
      </c>
      <c r="I160" s="235"/>
      <c r="J160" s="230"/>
      <c r="K160" s="230"/>
      <c r="L160" s="236"/>
      <c r="M160" s="237"/>
      <c r="N160" s="238"/>
      <c r="O160" s="238"/>
      <c r="P160" s="238"/>
      <c r="Q160" s="238"/>
      <c r="R160" s="238"/>
      <c r="S160" s="238"/>
      <c r="T160" s="239"/>
      <c r="AT160" s="240" t="s">
        <v>144</v>
      </c>
      <c r="AU160" s="240" t="s">
        <v>79</v>
      </c>
      <c r="AV160" s="13" t="s">
        <v>79</v>
      </c>
      <c r="AW160" s="13" t="s">
        <v>35</v>
      </c>
      <c r="AX160" s="13" t="s">
        <v>72</v>
      </c>
      <c r="AY160" s="240" t="s">
        <v>134</v>
      </c>
    </row>
    <row r="161" spans="2:65" s="13" customFormat="1" ht="12">
      <c r="B161" s="229"/>
      <c r="C161" s="230"/>
      <c r="D161" s="219" t="s">
        <v>144</v>
      </c>
      <c r="E161" s="241" t="s">
        <v>21</v>
      </c>
      <c r="F161" s="242" t="s">
        <v>212</v>
      </c>
      <c r="G161" s="230"/>
      <c r="H161" s="243">
        <v>2.2000000000000002</v>
      </c>
      <c r="I161" s="235"/>
      <c r="J161" s="230"/>
      <c r="K161" s="230"/>
      <c r="L161" s="236"/>
      <c r="M161" s="237"/>
      <c r="N161" s="238"/>
      <c r="O161" s="238"/>
      <c r="P161" s="238"/>
      <c r="Q161" s="238"/>
      <c r="R161" s="238"/>
      <c r="S161" s="238"/>
      <c r="T161" s="239"/>
      <c r="AT161" s="240" t="s">
        <v>144</v>
      </c>
      <c r="AU161" s="240" t="s">
        <v>79</v>
      </c>
      <c r="AV161" s="13" t="s">
        <v>79</v>
      </c>
      <c r="AW161" s="13" t="s">
        <v>35</v>
      </c>
      <c r="AX161" s="13" t="s">
        <v>72</v>
      </c>
      <c r="AY161" s="240" t="s">
        <v>134</v>
      </c>
    </row>
    <row r="162" spans="2:65" s="13" customFormat="1" ht="12">
      <c r="B162" s="229"/>
      <c r="C162" s="230"/>
      <c r="D162" s="219" t="s">
        <v>144</v>
      </c>
      <c r="E162" s="241" t="s">
        <v>21</v>
      </c>
      <c r="F162" s="242" t="s">
        <v>213</v>
      </c>
      <c r="G162" s="230"/>
      <c r="H162" s="243">
        <v>4.8</v>
      </c>
      <c r="I162" s="235"/>
      <c r="J162" s="230"/>
      <c r="K162" s="230"/>
      <c r="L162" s="236"/>
      <c r="M162" s="237"/>
      <c r="N162" s="238"/>
      <c r="O162" s="238"/>
      <c r="P162" s="238"/>
      <c r="Q162" s="238"/>
      <c r="R162" s="238"/>
      <c r="S162" s="238"/>
      <c r="T162" s="239"/>
      <c r="AT162" s="240" t="s">
        <v>144</v>
      </c>
      <c r="AU162" s="240" t="s">
        <v>79</v>
      </c>
      <c r="AV162" s="13" t="s">
        <v>79</v>
      </c>
      <c r="AW162" s="13" t="s">
        <v>35</v>
      </c>
      <c r="AX162" s="13" t="s">
        <v>72</v>
      </c>
      <c r="AY162" s="240" t="s">
        <v>134</v>
      </c>
    </row>
    <row r="163" spans="2:65" s="13" customFormat="1" ht="12">
      <c r="B163" s="229"/>
      <c r="C163" s="230"/>
      <c r="D163" s="219" t="s">
        <v>144</v>
      </c>
      <c r="E163" s="241" t="s">
        <v>21</v>
      </c>
      <c r="F163" s="242" t="s">
        <v>214</v>
      </c>
      <c r="G163" s="230"/>
      <c r="H163" s="243">
        <v>3</v>
      </c>
      <c r="I163" s="235"/>
      <c r="J163" s="230"/>
      <c r="K163" s="230"/>
      <c r="L163" s="236"/>
      <c r="M163" s="237"/>
      <c r="N163" s="238"/>
      <c r="O163" s="238"/>
      <c r="P163" s="238"/>
      <c r="Q163" s="238"/>
      <c r="R163" s="238"/>
      <c r="S163" s="238"/>
      <c r="T163" s="239"/>
      <c r="AT163" s="240" t="s">
        <v>144</v>
      </c>
      <c r="AU163" s="240" t="s">
        <v>79</v>
      </c>
      <c r="AV163" s="13" t="s">
        <v>79</v>
      </c>
      <c r="AW163" s="13" t="s">
        <v>35</v>
      </c>
      <c r="AX163" s="13" t="s">
        <v>72</v>
      </c>
      <c r="AY163" s="240" t="s">
        <v>134</v>
      </c>
    </row>
    <row r="164" spans="2:65" s="12" customFormat="1" ht="12">
      <c r="B164" s="217"/>
      <c r="C164" s="218"/>
      <c r="D164" s="219" t="s">
        <v>144</v>
      </c>
      <c r="E164" s="220" t="s">
        <v>21</v>
      </c>
      <c r="F164" s="221" t="s">
        <v>172</v>
      </c>
      <c r="G164" s="218"/>
      <c r="H164" s="222" t="s">
        <v>21</v>
      </c>
      <c r="I164" s="223"/>
      <c r="J164" s="218"/>
      <c r="K164" s="218"/>
      <c r="L164" s="224"/>
      <c r="M164" s="225"/>
      <c r="N164" s="226"/>
      <c r="O164" s="226"/>
      <c r="P164" s="226"/>
      <c r="Q164" s="226"/>
      <c r="R164" s="226"/>
      <c r="S164" s="226"/>
      <c r="T164" s="227"/>
      <c r="AT164" s="228" t="s">
        <v>144</v>
      </c>
      <c r="AU164" s="228" t="s">
        <v>79</v>
      </c>
      <c r="AV164" s="12" t="s">
        <v>76</v>
      </c>
      <c r="AW164" s="12" t="s">
        <v>35</v>
      </c>
      <c r="AX164" s="12" t="s">
        <v>72</v>
      </c>
      <c r="AY164" s="228" t="s">
        <v>134</v>
      </c>
    </row>
    <row r="165" spans="2:65" s="13" customFormat="1" ht="12">
      <c r="B165" s="229"/>
      <c r="C165" s="230"/>
      <c r="D165" s="219" t="s">
        <v>144</v>
      </c>
      <c r="E165" s="241" t="s">
        <v>21</v>
      </c>
      <c r="F165" s="242" t="s">
        <v>215</v>
      </c>
      <c r="G165" s="230"/>
      <c r="H165" s="243">
        <v>5.0999999999999996</v>
      </c>
      <c r="I165" s="235"/>
      <c r="J165" s="230"/>
      <c r="K165" s="230"/>
      <c r="L165" s="236"/>
      <c r="M165" s="237"/>
      <c r="N165" s="238"/>
      <c r="O165" s="238"/>
      <c r="P165" s="238"/>
      <c r="Q165" s="238"/>
      <c r="R165" s="238"/>
      <c r="S165" s="238"/>
      <c r="T165" s="239"/>
      <c r="AT165" s="240" t="s">
        <v>144</v>
      </c>
      <c r="AU165" s="240" t="s">
        <v>79</v>
      </c>
      <c r="AV165" s="13" t="s">
        <v>79</v>
      </c>
      <c r="AW165" s="13" t="s">
        <v>35</v>
      </c>
      <c r="AX165" s="13" t="s">
        <v>72</v>
      </c>
      <c r="AY165" s="240" t="s">
        <v>134</v>
      </c>
    </row>
    <row r="166" spans="2:65" s="13" customFormat="1" ht="12">
      <c r="B166" s="229"/>
      <c r="C166" s="230"/>
      <c r="D166" s="219" t="s">
        <v>144</v>
      </c>
      <c r="E166" s="241" t="s">
        <v>21</v>
      </c>
      <c r="F166" s="242" t="s">
        <v>216</v>
      </c>
      <c r="G166" s="230"/>
      <c r="H166" s="243">
        <v>4.95</v>
      </c>
      <c r="I166" s="235"/>
      <c r="J166" s="230"/>
      <c r="K166" s="230"/>
      <c r="L166" s="236"/>
      <c r="M166" s="237"/>
      <c r="N166" s="238"/>
      <c r="O166" s="238"/>
      <c r="P166" s="238"/>
      <c r="Q166" s="238"/>
      <c r="R166" s="238"/>
      <c r="S166" s="238"/>
      <c r="T166" s="239"/>
      <c r="AT166" s="240" t="s">
        <v>144</v>
      </c>
      <c r="AU166" s="240" t="s">
        <v>79</v>
      </c>
      <c r="AV166" s="13" t="s">
        <v>79</v>
      </c>
      <c r="AW166" s="13" t="s">
        <v>35</v>
      </c>
      <c r="AX166" s="13" t="s">
        <v>72</v>
      </c>
      <c r="AY166" s="240" t="s">
        <v>134</v>
      </c>
    </row>
    <row r="167" spans="2:65" s="13" customFormat="1" ht="12">
      <c r="B167" s="229"/>
      <c r="C167" s="230"/>
      <c r="D167" s="219" t="s">
        <v>144</v>
      </c>
      <c r="E167" s="241" t="s">
        <v>21</v>
      </c>
      <c r="F167" s="242" t="s">
        <v>217</v>
      </c>
      <c r="G167" s="230"/>
      <c r="H167" s="243">
        <v>5.5</v>
      </c>
      <c r="I167" s="235"/>
      <c r="J167" s="230"/>
      <c r="K167" s="230"/>
      <c r="L167" s="236"/>
      <c r="M167" s="237"/>
      <c r="N167" s="238"/>
      <c r="O167" s="238"/>
      <c r="P167" s="238"/>
      <c r="Q167" s="238"/>
      <c r="R167" s="238"/>
      <c r="S167" s="238"/>
      <c r="T167" s="239"/>
      <c r="AT167" s="240" t="s">
        <v>144</v>
      </c>
      <c r="AU167" s="240" t="s">
        <v>79</v>
      </c>
      <c r="AV167" s="13" t="s">
        <v>79</v>
      </c>
      <c r="AW167" s="13" t="s">
        <v>35</v>
      </c>
      <c r="AX167" s="13" t="s">
        <v>72</v>
      </c>
      <c r="AY167" s="240" t="s">
        <v>134</v>
      </c>
    </row>
    <row r="168" spans="2:65" s="13" customFormat="1" ht="12">
      <c r="B168" s="229"/>
      <c r="C168" s="230"/>
      <c r="D168" s="219" t="s">
        <v>144</v>
      </c>
      <c r="E168" s="241" t="s">
        <v>21</v>
      </c>
      <c r="F168" s="242" t="s">
        <v>218</v>
      </c>
      <c r="G168" s="230"/>
      <c r="H168" s="243">
        <v>9.1999999999999993</v>
      </c>
      <c r="I168" s="235"/>
      <c r="J168" s="230"/>
      <c r="K168" s="230"/>
      <c r="L168" s="236"/>
      <c r="M168" s="237"/>
      <c r="N168" s="238"/>
      <c r="O168" s="238"/>
      <c r="P168" s="238"/>
      <c r="Q168" s="238"/>
      <c r="R168" s="238"/>
      <c r="S168" s="238"/>
      <c r="T168" s="239"/>
      <c r="AT168" s="240" t="s">
        <v>144</v>
      </c>
      <c r="AU168" s="240" t="s">
        <v>79</v>
      </c>
      <c r="AV168" s="13" t="s">
        <v>79</v>
      </c>
      <c r="AW168" s="13" t="s">
        <v>35</v>
      </c>
      <c r="AX168" s="13" t="s">
        <v>72</v>
      </c>
      <c r="AY168" s="240" t="s">
        <v>134</v>
      </c>
    </row>
    <row r="169" spans="2:65" s="15" customFormat="1" ht="12">
      <c r="B169" s="258"/>
      <c r="C169" s="259"/>
      <c r="D169" s="219" t="s">
        <v>144</v>
      </c>
      <c r="E169" s="260" t="s">
        <v>21</v>
      </c>
      <c r="F169" s="261" t="s">
        <v>195</v>
      </c>
      <c r="G169" s="259"/>
      <c r="H169" s="262">
        <v>90.6</v>
      </c>
      <c r="I169" s="263"/>
      <c r="J169" s="259"/>
      <c r="K169" s="259"/>
      <c r="L169" s="264"/>
      <c r="M169" s="265"/>
      <c r="N169" s="266"/>
      <c r="O169" s="266"/>
      <c r="P169" s="266"/>
      <c r="Q169" s="266"/>
      <c r="R169" s="266"/>
      <c r="S169" s="266"/>
      <c r="T169" s="267"/>
      <c r="AT169" s="268" t="s">
        <v>144</v>
      </c>
      <c r="AU169" s="268" t="s">
        <v>79</v>
      </c>
      <c r="AV169" s="15" t="s">
        <v>155</v>
      </c>
      <c r="AW169" s="15" t="s">
        <v>35</v>
      </c>
      <c r="AX169" s="15" t="s">
        <v>72</v>
      </c>
      <c r="AY169" s="268" t="s">
        <v>134</v>
      </c>
    </row>
    <row r="170" spans="2:65" s="12" customFormat="1" ht="12">
      <c r="B170" s="217"/>
      <c r="C170" s="218"/>
      <c r="D170" s="219" t="s">
        <v>144</v>
      </c>
      <c r="E170" s="220" t="s">
        <v>21</v>
      </c>
      <c r="F170" s="221" t="s">
        <v>219</v>
      </c>
      <c r="G170" s="218"/>
      <c r="H170" s="222" t="s">
        <v>21</v>
      </c>
      <c r="I170" s="223"/>
      <c r="J170" s="218"/>
      <c r="K170" s="218"/>
      <c r="L170" s="224"/>
      <c r="M170" s="225"/>
      <c r="N170" s="226"/>
      <c r="O170" s="226"/>
      <c r="P170" s="226"/>
      <c r="Q170" s="226"/>
      <c r="R170" s="226"/>
      <c r="S170" s="226"/>
      <c r="T170" s="227"/>
      <c r="AT170" s="228" t="s">
        <v>144</v>
      </c>
      <c r="AU170" s="228" t="s">
        <v>79</v>
      </c>
      <c r="AV170" s="12" t="s">
        <v>76</v>
      </c>
      <c r="AW170" s="12" t="s">
        <v>35</v>
      </c>
      <c r="AX170" s="12" t="s">
        <v>72</v>
      </c>
      <c r="AY170" s="228" t="s">
        <v>134</v>
      </c>
    </row>
    <row r="171" spans="2:65" s="13" customFormat="1" ht="12">
      <c r="B171" s="229"/>
      <c r="C171" s="230"/>
      <c r="D171" s="219" t="s">
        <v>144</v>
      </c>
      <c r="E171" s="241" t="s">
        <v>21</v>
      </c>
      <c r="F171" s="242" t="s">
        <v>220</v>
      </c>
      <c r="G171" s="230"/>
      <c r="H171" s="243">
        <v>90.6</v>
      </c>
      <c r="I171" s="235"/>
      <c r="J171" s="230"/>
      <c r="K171" s="230"/>
      <c r="L171" s="236"/>
      <c r="M171" s="237"/>
      <c r="N171" s="238"/>
      <c r="O171" s="238"/>
      <c r="P171" s="238"/>
      <c r="Q171" s="238"/>
      <c r="R171" s="238"/>
      <c r="S171" s="238"/>
      <c r="T171" s="239"/>
      <c r="AT171" s="240" t="s">
        <v>144</v>
      </c>
      <c r="AU171" s="240" t="s">
        <v>79</v>
      </c>
      <c r="AV171" s="13" t="s">
        <v>79</v>
      </c>
      <c r="AW171" s="13" t="s">
        <v>35</v>
      </c>
      <c r="AX171" s="13" t="s">
        <v>72</v>
      </c>
      <c r="AY171" s="240" t="s">
        <v>134</v>
      </c>
    </row>
    <row r="172" spans="2:65" s="15" customFormat="1" ht="12">
      <c r="B172" s="258"/>
      <c r="C172" s="259"/>
      <c r="D172" s="219" t="s">
        <v>144</v>
      </c>
      <c r="E172" s="260" t="s">
        <v>21</v>
      </c>
      <c r="F172" s="261" t="s">
        <v>195</v>
      </c>
      <c r="G172" s="259"/>
      <c r="H172" s="262">
        <v>90.6</v>
      </c>
      <c r="I172" s="263"/>
      <c r="J172" s="259"/>
      <c r="K172" s="259"/>
      <c r="L172" s="264"/>
      <c r="M172" s="265"/>
      <c r="N172" s="266"/>
      <c r="O172" s="266"/>
      <c r="P172" s="266"/>
      <c r="Q172" s="266"/>
      <c r="R172" s="266"/>
      <c r="S172" s="266"/>
      <c r="T172" s="267"/>
      <c r="AT172" s="268" t="s">
        <v>144</v>
      </c>
      <c r="AU172" s="268" t="s">
        <v>79</v>
      </c>
      <c r="AV172" s="15" t="s">
        <v>155</v>
      </c>
      <c r="AW172" s="15" t="s">
        <v>35</v>
      </c>
      <c r="AX172" s="15" t="s">
        <v>72</v>
      </c>
      <c r="AY172" s="268" t="s">
        <v>134</v>
      </c>
    </row>
    <row r="173" spans="2:65" s="14" customFormat="1" ht="12">
      <c r="B173" s="244"/>
      <c r="C173" s="245"/>
      <c r="D173" s="231" t="s">
        <v>144</v>
      </c>
      <c r="E173" s="246" t="s">
        <v>21</v>
      </c>
      <c r="F173" s="247" t="s">
        <v>154</v>
      </c>
      <c r="G173" s="245"/>
      <c r="H173" s="248">
        <v>181.2</v>
      </c>
      <c r="I173" s="249"/>
      <c r="J173" s="245"/>
      <c r="K173" s="245"/>
      <c r="L173" s="250"/>
      <c r="M173" s="251"/>
      <c r="N173" s="252"/>
      <c r="O173" s="252"/>
      <c r="P173" s="252"/>
      <c r="Q173" s="252"/>
      <c r="R173" s="252"/>
      <c r="S173" s="252"/>
      <c r="T173" s="253"/>
      <c r="AT173" s="254" t="s">
        <v>144</v>
      </c>
      <c r="AU173" s="254" t="s">
        <v>79</v>
      </c>
      <c r="AV173" s="14" t="s">
        <v>142</v>
      </c>
      <c r="AW173" s="14" t="s">
        <v>35</v>
      </c>
      <c r="AX173" s="14" t="s">
        <v>76</v>
      </c>
      <c r="AY173" s="254" t="s">
        <v>134</v>
      </c>
    </row>
    <row r="174" spans="2:65" s="1" customFormat="1" ht="28.8" customHeight="1">
      <c r="B174" s="42"/>
      <c r="C174" s="205" t="s">
        <v>221</v>
      </c>
      <c r="D174" s="205" t="s">
        <v>137</v>
      </c>
      <c r="E174" s="206" t="s">
        <v>222</v>
      </c>
      <c r="F174" s="207" t="s">
        <v>223</v>
      </c>
      <c r="G174" s="208" t="s">
        <v>202</v>
      </c>
      <c r="H174" s="209">
        <v>181.2</v>
      </c>
      <c r="I174" s="210"/>
      <c r="J174" s="211">
        <f>ROUND(I174*H174,2)</f>
        <v>0</v>
      </c>
      <c r="K174" s="207" t="s">
        <v>141</v>
      </c>
      <c r="L174" s="62"/>
      <c r="M174" s="212" t="s">
        <v>21</v>
      </c>
      <c r="N174" s="213" t="s">
        <v>43</v>
      </c>
      <c r="O174" s="43"/>
      <c r="P174" s="214">
        <f>O174*H174</f>
        <v>0</v>
      </c>
      <c r="Q174" s="214">
        <v>0</v>
      </c>
      <c r="R174" s="214">
        <f>Q174*H174</f>
        <v>0</v>
      </c>
      <c r="S174" s="214">
        <v>0</v>
      </c>
      <c r="T174" s="215">
        <f>S174*H174</f>
        <v>0</v>
      </c>
      <c r="AR174" s="25" t="s">
        <v>142</v>
      </c>
      <c r="AT174" s="25" t="s">
        <v>137</v>
      </c>
      <c r="AU174" s="25" t="s">
        <v>79</v>
      </c>
      <c r="AY174" s="25" t="s">
        <v>134</v>
      </c>
      <c r="BE174" s="216">
        <f>IF(N174="základní",J174,0)</f>
        <v>0</v>
      </c>
      <c r="BF174" s="216">
        <f>IF(N174="snížená",J174,0)</f>
        <v>0</v>
      </c>
      <c r="BG174" s="216">
        <f>IF(N174="zákl. přenesená",J174,0)</f>
        <v>0</v>
      </c>
      <c r="BH174" s="216">
        <f>IF(N174="sníž. přenesená",J174,0)</f>
        <v>0</v>
      </c>
      <c r="BI174" s="216">
        <f>IF(N174="nulová",J174,0)</f>
        <v>0</v>
      </c>
      <c r="BJ174" s="25" t="s">
        <v>76</v>
      </c>
      <c r="BK174" s="216">
        <f>ROUND(I174*H174,2)</f>
        <v>0</v>
      </c>
      <c r="BL174" s="25" t="s">
        <v>142</v>
      </c>
      <c r="BM174" s="25" t="s">
        <v>224</v>
      </c>
    </row>
    <row r="175" spans="2:65" s="1" customFormat="1" ht="72">
      <c r="B175" s="42"/>
      <c r="C175" s="64"/>
      <c r="D175" s="219" t="s">
        <v>159</v>
      </c>
      <c r="E175" s="64"/>
      <c r="F175" s="255" t="s">
        <v>225</v>
      </c>
      <c r="G175" s="64"/>
      <c r="H175" s="64"/>
      <c r="I175" s="173"/>
      <c r="J175" s="64"/>
      <c r="K175" s="64"/>
      <c r="L175" s="62"/>
      <c r="M175" s="256"/>
      <c r="N175" s="43"/>
      <c r="O175" s="43"/>
      <c r="P175" s="43"/>
      <c r="Q175" s="43"/>
      <c r="R175" s="43"/>
      <c r="S175" s="43"/>
      <c r="T175" s="79"/>
      <c r="AT175" s="25" t="s">
        <v>159</v>
      </c>
      <c r="AU175" s="25" t="s">
        <v>79</v>
      </c>
    </row>
    <row r="176" spans="2:65" s="12" customFormat="1" ht="12">
      <c r="B176" s="217"/>
      <c r="C176" s="218"/>
      <c r="D176" s="219" t="s">
        <v>144</v>
      </c>
      <c r="E176" s="220" t="s">
        <v>21</v>
      </c>
      <c r="F176" s="221" t="s">
        <v>145</v>
      </c>
      <c r="G176" s="218"/>
      <c r="H176" s="222" t="s">
        <v>21</v>
      </c>
      <c r="I176" s="223"/>
      <c r="J176" s="218"/>
      <c r="K176" s="218"/>
      <c r="L176" s="224"/>
      <c r="M176" s="225"/>
      <c r="N176" s="226"/>
      <c r="O176" s="226"/>
      <c r="P176" s="226"/>
      <c r="Q176" s="226"/>
      <c r="R176" s="226"/>
      <c r="S176" s="226"/>
      <c r="T176" s="227"/>
      <c r="AT176" s="228" t="s">
        <v>144</v>
      </c>
      <c r="AU176" s="228" t="s">
        <v>79</v>
      </c>
      <c r="AV176" s="12" t="s">
        <v>76</v>
      </c>
      <c r="AW176" s="12" t="s">
        <v>35</v>
      </c>
      <c r="AX176" s="12" t="s">
        <v>72</v>
      </c>
      <c r="AY176" s="228" t="s">
        <v>134</v>
      </c>
    </row>
    <row r="177" spans="2:51" s="12" customFormat="1" ht="12">
      <c r="B177" s="217"/>
      <c r="C177" s="218"/>
      <c r="D177" s="219" t="s">
        <v>144</v>
      </c>
      <c r="E177" s="220" t="s">
        <v>21</v>
      </c>
      <c r="F177" s="221" t="s">
        <v>161</v>
      </c>
      <c r="G177" s="218"/>
      <c r="H177" s="222" t="s">
        <v>21</v>
      </c>
      <c r="I177" s="223"/>
      <c r="J177" s="218"/>
      <c r="K177" s="218"/>
      <c r="L177" s="224"/>
      <c r="M177" s="225"/>
      <c r="N177" s="226"/>
      <c r="O177" s="226"/>
      <c r="P177" s="226"/>
      <c r="Q177" s="226"/>
      <c r="R177" s="226"/>
      <c r="S177" s="226"/>
      <c r="T177" s="227"/>
      <c r="AT177" s="228" t="s">
        <v>144</v>
      </c>
      <c r="AU177" s="228" t="s">
        <v>79</v>
      </c>
      <c r="AV177" s="12" t="s">
        <v>76</v>
      </c>
      <c r="AW177" s="12" t="s">
        <v>35</v>
      </c>
      <c r="AX177" s="12" t="s">
        <v>72</v>
      </c>
      <c r="AY177" s="228" t="s">
        <v>134</v>
      </c>
    </row>
    <row r="178" spans="2:51" s="13" customFormat="1" ht="12">
      <c r="B178" s="229"/>
      <c r="C178" s="230"/>
      <c r="D178" s="219" t="s">
        <v>144</v>
      </c>
      <c r="E178" s="241" t="s">
        <v>21</v>
      </c>
      <c r="F178" s="242" t="s">
        <v>205</v>
      </c>
      <c r="G178" s="230"/>
      <c r="H178" s="243">
        <v>16.05</v>
      </c>
      <c r="I178" s="235"/>
      <c r="J178" s="230"/>
      <c r="K178" s="230"/>
      <c r="L178" s="236"/>
      <c r="M178" s="237"/>
      <c r="N178" s="238"/>
      <c r="O178" s="238"/>
      <c r="P178" s="238"/>
      <c r="Q178" s="238"/>
      <c r="R178" s="238"/>
      <c r="S178" s="238"/>
      <c r="T178" s="239"/>
      <c r="AT178" s="240" t="s">
        <v>144</v>
      </c>
      <c r="AU178" s="240" t="s">
        <v>79</v>
      </c>
      <c r="AV178" s="13" t="s">
        <v>79</v>
      </c>
      <c r="AW178" s="13" t="s">
        <v>35</v>
      </c>
      <c r="AX178" s="13" t="s">
        <v>72</v>
      </c>
      <c r="AY178" s="240" t="s">
        <v>134</v>
      </c>
    </row>
    <row r="179" spans="2:51" s="13" customFormat="1" ht="12">
      <c r="B179" s="229"/>
      <c r="C179" s="230"/>
      <c r="D179" s="219" t="s">
        <v>144</v>
      </c>
      <c r="E179" s="241" t="s">
        <v>21</v>
      </c>
      <c r="F179" s="242" t="s">
        <v>206</v>
      </c>
      <c r="G179" s="230"/>
      <c r="H179" s="243">
        <v>14.1</v>
      </c>
      <c r="I179" s="235"/>
      <c r="J179" s="230"/>
      <c r="K179" s="230"/>
      <c r="L179" s="236"/>
      <c r="M179" s="237"/>
      <c r="N179" s="238"/>
      <c r="O179" s="238"/>
      <c r="P179" s="238"/>
      <c r="Q179" s="238"/>
      <c r="R179" s="238"/>
      <c r="S179" s="238"/>
      <c r="T179" s="239"/>
      <c r="AT179" s="240" t="s">
        <v>144</v>
      </c>
      <c r="AU179" s="240" t="s">
        <v>79</v>
      </c>
      <c r="AV179" s="13" t="s">
        <v>79</v>
      </c>
      <c r="AW179" s="13" t="s">
        <v>35</v>
      </c>
      <c r="AX179" s="13" t="s">
        <v>72</v>
      </c>
      <c r="AY179" s="240" t="s">
        <v>134</v>
      </c>
    </row>
    <row r="180" spans="2:51" s="13" customFormat="1" ht="12">
      <c r="B180" s="229"/>
      <c r="C180" s="230"/>
      <c r="D180" s="219" t="s">
        <v>144</v>
      </c>
      <c r="E180" s="241" t="s">
        <v>21</v>
      </c>
      <c r="F180" s="242" t="s">
        <v>207</v>
      </c>
      <c r="G180" s="230"/>
      <c r="H180" s="243">
        <v>2.4</v>
      </c>
      <c r="I180" s="235"/>
      <c r="J180" s="230"/>
      <c r="K180" s="230"/>
      <c r="L180" s="236"/>
      <c r="M180" s="237"/>
      <c r="N180" s="238"/>
      <c r="O180" s="238"/>
      <c r="P180" s="238"/>
      <c r="Q180" s="238"/>
      <c r="R180" s="238"/>
      <c r="S180" s="238"/>
      <c r="T180" s="239"/>
      <c r="AT180" s="240" t="s">
        <v>144</v>
      </c>
      <c r="AU180" s="240" t="s">
        <v>79</v>
      </c>
      <c r="AV180" s="13" t="s">
        <v>79</v>
      </c>
      <c r="AW180" s="13" t="s">
        <v>35</v>
      </c>
      <c r="AX180" s="13" t="s">
        <v>72</v>
      </c>
      <c r="AY180" s="240" t="s">
        <v>134</v>
      </c>
    </row>
    <row r="181" spans="2:51" s="13" customFormat="1" ht="12">
      <c r="B181" s="229"/>
      <c r="C181" s="230"/>
      <c r="D181" s="219" t="s">
        <v>144</v>
      </c>
      <c r="E181" s="241" t="s">
        <v>21</v>
      </c>
      <c r="F181" s="242" t="s">
        <v>208</v>
      </c>
      <c r="G181" s="230"/>
      <c r="H181" s="243">
        <v>2.6</v>
      </c>
      <c r="I181" s="235"/>
      <c r="J181" s="230"/>
      <c r="K181" s="230"/>
      <c r="L181" s="236"/>
      <c r="M181" s="237"/>
      <c r="N181" s="238"/>
      <c r="O181" s="238"/>
      <c r="P181" s="238"/>
      <c r="Q181" s="238"/>
      <c r="R181" s="238"/>
      <c r="S181" s="238"/>
      <c r="T181" s="239"/>
      <c r="AT181" s="240" t="s">
        <v>144</v>
      </c>
      <c r="AU181" s="240" t="s">
        <v>79</v>
      </c>
      <c r="AV181" s="13" t="s">
        <v>79</v>
      </c>
      <c r="AW181" s="13" t="s">
        <v>35</v>
      </c>
      <c r="AX181" s="13" t="s">
        <v>72</v>
      </c>
      <c r="AY181" s="240" t="s">
        <v>134</v>
      </c>
    </row>
    <row r="182" spans="2:51" s="13" customFormat="1" ht="12">
      <c r="B182" s="229"/>
      <c r="C182" s="230"/>
      <c r="D182" s="219" t="s">
        <v>144</v>
      </c>
      <c r="E182" s="241" t="s">
        <v>21</v>
      </c>
      <c r="F182" s="242" t="s">
        <v>209</v>
      </c>
      <c r="G182" s="230"/>
      <c r="H182" s="243">
        <v>4.5</v>
      </c>
      <c r="I182" s="235"/>
      <c r="J182" s="230"/>
      <c r="K182" s="230"/>
      <c r="L182" s="236"/>
      <c r="M182" s="237"/>
      <c r="N182" s="238"/>
      <c r="O182" s="238"/>
      <c r="P182" s="238"/>
      <c r="Q182" s="238"/>
      <c r="R182" s="238"/>
      <c r="S182" s="238"/>
      <c r="T182" s="239"/>
      <c r="AT182" s="240" t="s">
        <v>144</v>
      </c>
      <c r="AU182" s="240" t="s">
        <v>79</v>
      </c>
      <c r="AV182" s="13" t="s">
        <v>79</v>
      </c>
      <c r="AW182" s="13" t="s">
        <v>35</v>
      </c>
      <c r="AX182" s="13" t="s">
        <v>72</v>
      </c>
      <c r="AY182" s="240" t="s">
        <v>134</v>
      </c>
    </row>
    <row r="183" spans="2:51" s="13" customFormat="1" ht="12">
      <c r="B183" s="229"/>
      <c r="C183" s="230"/>
      <c r="D183" s="219" t="s">
        <v>144</v>
      </c>
      <c r="E183" s="241" t="s">
        <v>21</v>
      </c>
      <c r="F183" s="242" t="s">
        <v>210</v>
      </c>
      <c r="G183" s="230"/>
      <c r="H183" s="243">
        <v>7.2</v>
      </c>
      <c r="I183" s="235"/>
      <c r="J183" s="230"/>
      <c r="K183" s="230"/>
      <c r="L183" s="236"/>
      <c r="M183" s="237"/>
      <c r="N183" s="238"/>
      <c r="O183" s="238"/>
      <c r="P183" s="238"/>
      <c r="Q183" s="238"/>
      <c r="R183" s="238"/>
      <c r="S183" s="238"/>
      <c r="T183" s="239"/>
      <c r="AT183" s="240" t="s">
        <v>144</v>
      </c>
      <c r="AU183" s="240" t="s">
        <v>79</v>
      </c>
      <c r="AV183" s="13" t="s">
        <v>79</v>
      </c>
      <c r="AW183" s="13" t="s">
        <v>35</v>
      </c>
      <c r="AX183" s="13" t="s">
        <v>72</v>
      </c>
      <c r="AY183" s="240" t="s">
        <v>134</v>
      </c>
    </row>
    <row r="184" spans="2:51" s="13" customFormat="1" ht="12">
      <c r="B184" s="229"/>
      <c r="C184" s="230"/>
      <c r="D184" s="219" t="s">
        <v>144</v>
      </c>
      <c r="E184" s="241" t="s">
        <v>21</v>
      </c>
      <c r="F184" s="242" t="s">
        <v>211</v>
      </c>
      <c r="G184" s="230"/>
      <c r="H184" s="243">
        <v>9</v>
      </c>
      <c r="I184" s="235"/>
      <c r="J184" s="230"/>
      <c r="K184" s="230"/>
      <c r="L184" s="236"/>
      <c r="M184" s="237"/>
      <c r="N184" s="238"/>
      <c r="O184" s="238"/>
      <c r="P184" s="238"/>
      <c r="Q184" s="238"/>
      <c r="R184" s="238"/>
      <c r="S184" s="238"/>
      <c r="T184" s="239"/>
      <c r="AT184" s="240" t="s">
        <v>144</v>
      </c>
      <c r="AU184" s="240" t="s">
        <v>79</v>
      </c>
      <c r="AV184" s="13" t="s">
        <v>79</v>
      </c>
      <c r="AW184" s="13" t="s">
        <v>35</v>
      </c>
      <c r="AX184" s="13" t="s">
        <v>72</v>
      </c>
      <c r="AY184" s="240" t="s">
        <v>134</v>
      </c>
    </row>
    <row r="185" spans="2:51" s="13" customFormat="1" ht="12">
      <c r="B185" s="229"/>
      <c r="C185" s="230"/>
      <c r="D185" s="219" t="s">
        <v>144</v>
      </c>
      <c r="E185" s="241" t="s">
        <v>21</v>
      </c>
      <c r="F185" s="242" t="s">
        <v>212</v>
      </c>
      <c r="G185" s="230"/>
      <c r="H185" s="243">
        <v>2.2000000000000002</v>
      </c>
      <c r="I185" s="235"/>
      <c r="J185" s="230"/>
      <c r="K185" s="230"/>
      <c r="L185" s="236"/>
      <c r="M185" s="237"/>
      <c r="N185" s="238"/>
      <c r="O185" s="238"/>
      <c r="P185" s="238"/>
      <c r="Q185" s="238"/>
      <c r="R185" s="238"/>
      <c r="S185" s="238"/>
      <c r="T185" s="239"/>
      <c r="AT185" s="240" t="s">
        <v>144</v>
      </c>
      <c r="AU185" s="240" t="s">
        <v>79</v>
      </c>
      <c r="AV185" s="13" t="s">
        <v>79</v>
      </c>
      <c r="AW185" s="13" t="s">
        <v>35</v>
      </c>
      <c r="AX185" s="13" t="s">
        <v>72</v>
      </c>
      <c r="AY185" s="240" t="s">
        <v>134</v>
      </c>
    </row>
    <row r="186" spans="2:51" s="13" customFormat="1" ht="12">
      <c r="B186" s="229"/>
      <c r="C186" s="230"/>
      <c r="D186" s="219" t="s">
        <v>144</v>
      </c>
      <c r="E186" s="241" t="s">
        <v>21</v>
      </c>
      <c r="F186" s="242" t="s">
        <v>213</v>
      </c>
      <c r="G186" s="230"/>
      <c r="H186" s="243">
        <v>4.8</v>
      </c>
      <c r="I186" s="235"/>
      <c r="J186" s="230"/>
      <c r="K186" s="230"/>
      <c r="L186" s="236"/>
      <c r="M186" s="237"/>
      <c r="N186" s="238"/>
      <c r="O186" s="238"/>
      <c r="P186" s="238"/>
      <c r="Q186" s="238"/>
      <c r="R186" s="238"/>
      <c r="S186" s="238"/>
      <c r="T186" s="239"/>
      <c r="AT186" s="240" t="s">
        <v>144</v>
      </c>
      <c r="AU186" s="240" t="s">
        <v>79</v>
      </c>
      <c r="AV186" s="13" t="s">
        <v>79</v>
      </c>
      <c r="AW186" s="13" t="s">
        <v>35</v>
      </c>
      <c r="AX186" s="13" t="s">
        <v>72</v>
      </c>
      <c r="AY186" s="240" t="s">
        <v>134</v>
      </c>
    </row>
    <row r="187" spans="2:51" s="13" customFormat="1" ht="12">
      <c r="B187" s="229"/>
      <c r="C187" s="230"/>
      <c r="D187" s="219" t="s">
        <v>144</v>
      </c>
      <c r="E187" s="241" t="s">
        <v>21</v>
      </c>
      <c r="F187" s="242" t="s">
        <v>214</v>
      </c>
      <c r="G187" s="230"/>
      <c r="H187" s="243">
        <v>3</v>
      </c>
      <c r="I187" s="235"/>
      <c r="J187" s="230"/>
      <c r="K187" s="230"/>
      <c r="L187" s="236"/>
      <c r="M187" s="237"/>
      <c r="N187" s="238"/>
      <c r="O187" s="238"/>
      <c r="P187" s="238"/>
      <c r="Q187" s="238"/>
      <c r="R187" s="238"/>
      <c r="S187" s="238"/>
      <c r="T187" s="239"/>
      <c r="AT187" s="240" t="s">
        <v>144</v>
      </c>
      <c r="AU187" s="240" t="s">
        <v>79</v>
      </c>
      <c r="AV187" s="13" t="s">
        <v>79</v>
      </c>
      <c r="AW187" s="13" t="s">
        <v>35</v>
      </c>
      <c r="AX187" s="13" t="s">
        <v>72</v>
      </c>
      <c r="AY187" s="240" t="s">
        <v>134</v>
      </c>
    </row>
    <row r="188" spans="2:51" s="12" customFormat="1" ht="12">
      <c r="B188" s="217"/>
      <c r="C188" s="218"/>
      <c r="D188" s="219" t="s">
        <v>144</v>
      </c>
      <c r="E188" s="220" t="s">
        <v>21</v>
      </c>
      <c r="F188" s="221" t="s">
        <v>172</v>
      </c>
      <c r="G188" s="218"/>
      <c r="H188" s="222" t="s">
        <v>21</v>
      </c>
      <c r="I188" s="223"/>
      <c r="J188" s="218"/>
      <c r="K188" s="218"/>
      <c r="L188" s="224"/>
      <c r="M188" s="225"/>
      <c r="N188" s="226"/>
      <c r="O188" s="226"/>
      <c r="P188" s="226"/>
      <c r="Q188" s="226"/>
      <c r="R188" s="226"/>
      <c r="S188" s="226"/>
      <c r="T188" s="227"/>
      <c r="AT188" s="228" t="s">
        <v>144</v>
      </c>
      <c r="AU188" s="228" t="s">
        <v>79</v>
      </c>
      <c r="AV188" s="12" t="s">
        <v>76</v>
      </c>
      <c r="AW188" s="12" t="s">
        <v>35</v>
      </c>
      <c r="AX188" s="12" t="s">
        <v>72</v>
      </c>
      <c r="AY188" s="228" t="s">
        <v>134</v>
      </c>
    </row>
    <row r="189" spans="2:51" s="13" customFormat="1" ht="12">
      <c r="B189" s="229"/>
      <c r="C189" s="230"/>
      <c r="D189" s="219" t="s">
        <v>144</v>
      </c>
      <c r="E189" s="241" t="s">
        <v>21</v>
      </c>
      <c r="F189" s="242" t="s">
        <v>215</v>
      </c>
      <c r="G189" s="230"/>
      <c r="H189" s="243">
        <v>5.0999999999999996</v>
      </c>
      <c r="I189" s="235"/>
      <c r="J189" s="230"/>
      <c r="K189" s="230"/>
      <c r="L189" s="236"/>
      <c r="M189" s="237"/>
      <c r="N189" s="238"/>
      <c r="O189" s="238"/>
      <c r="P189" s="238"/>
      <c r="Q189" s="238"/>
      <c r="R189" s="238"/>
      <c r="S189" s="238"/>
      <c r="T189" s="239"/>
      <c r="AT189" s="240" t="s">
        <v>144</v>
      </c>
      <c r="AU189" s="240" t="s">
        <v>79</v>
      </c>
      <c r="AV189" s="13" t="s">
        <v>79</v>
      </c>
      <c r="AW189" s="13" t="s">
        <v>35</v>
      </c>
      <c r="AX189" s="13" t="s">
        <v>72</v>
      </c>
      <c r="AY189" s="240" t="s">
        <v>134</v>
      </c>
    </row>
    <row r="190" spans="2:51" s="13" customFormat="1" ht="12">
      <c r="B190" s="229"/>
      <c r="C190" s="230"/>
      <c r="D190" s="219" t="s">
        <v>144</v>
      </c>
      <c r="E190" s="241" t="s">
        <v>21</v>
      </c>
      <c r="F190" s="242" t="s">
        <v>216</v>
      </c>
      <c r="G190" s="230"/>
      <c r="H190" s="243">
        <v>4.95</v>
      </c>
      <c r="I190" s="235"/>
      <c r="J190" s="230"/>
      <c r="K190" s="230"/>
      <c r="L190" s="236"/>
      <c r="M190" s="237"/>
      <c r="N190" s="238"/>
      <c r="O190" s="238"/>
      <c r="P190" s="238"/>
      <c r="Q190" s="238"/>
      <c r="R190" s="238"/>
      <c r="S190" s="238"/>
      <c r="T190" s="239"/>
      <c r="AT190" s="240" t="s">
        <v>144</v>
      </c>
      <c r="AU190" s="240" t="s">
        <v>79</v>
      </c>
      <c r="AV190" s="13" t="s">
        <v>79</v>
      </c>
      <c r="AW190" s="13" t="s">
        <v>35</v>
      </c>
      <c r="AX190" s="13" t="s">
        <v>72</v>
      </c>
      <c r="AY190" s="240" t="s">
        <v>134</v>
      </c>
    </row>
    <row r="191" spans="2:51" s="13" customFormat="1" ht="12">
      <c r="B191" s="229"/>
      <c r="C191" s="230"/>
      <c r="D191" s="219" t="s">
        <v>144</v>
      </c>
      <c r="E191" s="241" t="s">
        <v>21</v>
      </c>
      <c r="F191" s="242" t="s">
        <v>217</v>
      </c>
      <c r="G191" s="230"/>
      <c r="H191" s="243">
        <v>5.5</v>
      </c>
      <c r="I191" s="235"/>
      <c r="J191" s="230"/>
      <c r="K191" s="230"/>
      <c r="L191" s="236"/>
      <c r="M191" s="237"/>
      <c r="N191" s="238"/>
      <c r="O191" s="238"/>
      <c r="P191" s="238"/>
      <c r="Q191" s="238"/>
      <c r="R191" s="238"/>
      <c r="S191" s="238"/>
      <c r="T191" s="239"/>
      <c r="AT191" s="240" t="s">
        <v>144</v>
      </c>
      <c r="AU191" s="240" t="s">
        <v>79</v>
      </c>
      <c r="AV191" s="13" t="s">
        <v>79</v>
      </c>
      <c r="AW191" s="13" t="s">
        <v>35</v>
      </c>
      <c r="AX191" s="13" t="s">
        <v>72</v>
      </c>
      <c r="AY191" s="240" t="s">
        <v>134</v>
      </c>
    </row>
    <row r="192" spans="2:51" s="13" customFormat="1" ht="12">
      <c r="B192" s="229"/>
      <c r="C192" s="230"/>
      <c r="D192" s="219" t="s">
        <v>144</v>
      </c>
      <c r="E192" s="241" t="s">
        <v>21</v>
      </c>
      <c r="F192" s="242" t="s">
        <v>218</v>
      </c>
      <c r="G192" s="230"/>
      <c r="H192" s="243">
        <v>9.1999999999999993</v>
      </c>
      <c r="I192" s="235"/>
      <c r="J192" s="230"/>
      <c r="K192" s="230"/>
      <c r="L192" s="236"/>
      <c r="M192" s="237"/>
      <c r="N192" s="238"/>
      <c r="O192" s="238"/>
      <c r="P192" s="238"/>
      <c r="Q192" s="238"/>
      <c r="R192" s="238"/>
      <c r="S192" s="238"/>
      <c r="T192" s="239"/>
      <c r="AT192" s="240" t="s">
        <v>144</v>
      </c>
      <c r="AU192" s="240" t="s">
        <v>79</v>
      </c>
      <c r="AV192" s="13" t="s">
        <v>79</v>
      </c>
      <c r="AW192" s="13" t="s">
        <v>35</v>
      </c>
      <c r="AX192" s="13" t="s">
        <v>72</v>
      </c>
      <c r="AY192" s="240" t="s">
        <v>134</v>
      </c>
    </row>
    <row r="193" spans="2:65" s="15" customFormat="1" ht="12">
      <c r="B193" s="258"/>
      <c r="C193" s="259"/>
      <c r="D193" s="219" t="s">
        <v>144</v>
      </c>
      <c r="E193" s="260" t="s">
        <v>21</v>
      </c>
      <c r="F193" s="261" t="s">
        <v>195</v>
      </c>
      <c r="G193" s="259"/>
      <c r="H193" s="262">
        <v>90.6</v>
      </c>
      <c r="I193" s="263"/>
      <c r="J193" s="259"/>
      <c r="K193" s="259"/>
      <c r="L193" s="264"/>
      <c r="M193" s="265"/>
      <c r="N193" s="266"/>
      <c r="O193" s="266"/>
      <c r="P193" s="266"/>
      <c r="Q193" s="266"/>
      <c r="R193" s="266"/>
      <c r="S193" s="266"/>
      <c r="T193" s="267"/>
      <c r="AT193" s="268" t="s">
        <v>144</v>
      </c>
      <c r="AU193" s="268" t="s">
        <v>79</v>
      </c>
      <c r="AV193" s="15" t="s">
        <v>155</v>
      </c>
      <c r="AW193" s="15" t="s">
        <v>35</v>
      </c>
      <c r="AX193" s="15" t="s">
        <v>72</v>
      </c>
      <c r="AY193" s="268" t="s">
        <v>134</v>
      </c>
    </row>
    <row r="194" spans="2:65" s="12" customFormat="1" ht="12">
      <c r="B194" s="217"/>
      <c r="C194" s="218"/>
      <c r="D194" s="219" t="s">
        <v>144</v>
      </c>
      <c r="E194" s="220" t="s">
        <v>21</v>
      </c>
      <c r="F194" s="221" t="s">
        <v>219</v>
      </c>
      <c r="G194" s="218"/>
      <c r="H194" s="222" t="s">
        <v>21</v>
      </c>
      <c r="I194" s="223"/>
      <c r="J194" s="218"/>
      <c r="K194" s="218"/>
      <c r="L194" s="224"/>
      <c r="M194" s="225"/>
      <c r="N194" s="226"/>
      <c r="O194" s="226"/>
      <c r="P194" s="226"/>
      <c r="Q194" s="226"/>
      <c r="R194" s="226"/>
      <c r="S194" s="226"/>
      <c r="T194" s="227"/>
      <c r="AT194" s="228" t="s">
        <v>144</v>
      </c>
      <c r="AU194" s="228" t="s">
        <v>79</v>
      </c>
      <c r="AV194" s="12" t="s">
        <v>76</v>
      </c>
      <c r="AW194" s="12" t="s">
        <v>35</v>
      </c>
      <c r="AX194" s="12" t="s">
        <v>72</v>
      </c>
      <c r="AY194" s="228" t="s">
        <v>134</v>
      </c>
    </row>
    <row r="195" spans="2:65" s="13" customFormat="1" ht="12">
      <c r="B195" s="229"/>
      <c r="C195" s="230"/>
      <c r="D195" s="219" t="s">
        <v>144</v>
      </c>
      <c r="E195" s="241" t="s">
        <v>21</v>
      </c>
      <c r="F195" s="242" t="s">
        <v>220</v>
      </c>
      <c r="G195" s="230"/>
      <c r="H195" s="243">
        <v>90.6</v>
      </c>
      <c r="I195" s="235"/>
      <c r="J195" s="230"/>
      <c r="K195" s="230"/>
      <c r="L195" s="236"/>
      <c r="M195" s="237"/>
      <c r="N195" s="238"/>
      <c r="O195" s="238"/>
      <c r="P195" s="238"/>
      <c r="Q195" s="238"/>
      <c r="R195" s="238"/>
      <c r="S195" s="238"/>
      <c r="T195" s="239"/>
      <c r="AT195" s="240" t="s">
        <v>144</v>
      </c>
      <c r="AU195" s="240" t="s">
        <v>79</v>
      </c>
      <c r="AV195" s="13" t="s">
        <v>79</v>
      </c>
      <c r="AW195" s="13" t="s">
        <v>35</v>
      </c>
      <c r="AX195" s="13" t="s">
        <v>72</v>
      </c>
      <c r="AY195" s="240" t="s">
        <v>134</v>
      </c>
    </row>
    <row r="196" spans="2:65" s="14" customFormat="1" ht="12">
      <c r="B196" s="244"/>
      <c r="C196" s="245"/>
      <c r="D196" s="231" t="s">
        <v>144</v>
      </c>
      <c r="E196" s="246" t="s">
        <v>21</v>
      </c>
      <c r="F196" s="247" t="s">
        <v>154</v>
      </c>
      <c r="G196" s="245"/>
      <c r="H196" s="248">
        <v>181.2</v>
      </c>
      <c r="I196" s="249"/>
      <c r="J196" s="245"/>
      <c r="K196" s="245"/>
      <c r="L196" s="250"/>
      <c r="M196" s="251"/>
      <c r="N196" s="252"/>
      <c r="O196" s="252"/>
      <c r="P196" s="252"/>
      <c r="Q196" s="252"/>
      <c r="R196" s="252"/>
      <c r="S196" s="252"/>
      <c r="T196" s="253"/>
      <c r="AT196" s="254" t="s">
        <v>144</v>
      </c>
      <c r="AU196" s="254" t="s">
        <v>79</v>
      </c>
      <c r="AV196" s="14" t="s">
        <v>142</v>
      </c>
      <c r="AW196" s="14" t="s">
        <v>35</v>
      </c>
      <c r="AX196" s="14" t="s">
        <v>76</v>
      </c>
      <c r="AY196" s="254" t="s">
        <v>134</v>
      </c>
    </row>
    <row r="197" spans="2:65" s="1" customFormat="1" ht="20.399999999999999" customHeight="1">
      <c r="B197" s="42"/>
      <c r="C197" s="269" t="s">
        <v>226</v>
      </c>
      <c r="D197" s="269" t="s">
        <v>227</v>
      </c>
      <c r="E197" s="270" t="s">
        <v>228</v>
      </c>
      <c r="F197" s="271" t="s">
        <v>229</v>
      </c>
      <c r="G197" s="272" t="s">
        <v>202</v>
      </c>
      <c r="H197" s="273">
        <v>190.26</v>
      </c>
      <c r="I197" s="274"/>
      <c r="J197" s="275">
        <f>ROUND(I197*H197,2)</f>
        <v>0</v>
      </c>
      <c r="K197" s="271" t="s">
        <v>141</v>
      </c>
      <c r="L197" s="276"/>
      <c r="M197" s="277" t="s">
        <v>21</v>
      </c>
      <c r="N197" s="278" t="s">
        <v>43</v>
      </c>
      <c r="O197" s="43"/>
      <c r="P197" s="214">
        <f>O197*H197</f>
        <v>0</v>
      </c>
      <c r="Q197" s="214">
        <v>4.0000000000000003E-5</v>
      </c>
      <c r="R197" s="214">
        <f>Q197*H197</f>
        <v>7.6104000000000007E-3</v>
      </c>
      <c r="S197" s="214">
        <v>0</v>
      </c>
      <c r="T197" s="215">
        <f>S197*H197</f>
        <v>0</v>
      </c>
      <c r="AR197" s="25" t="s">
        <v>226</v>
      </c>
      <c r="AT197" s="25" t="s">
        <v>227</v>
      </c>
      <c r="AU197" s="25" t="s">
        <v>79</v>
      </c>
      <c r="AY197" s="25" t="s">
        <v>134</v>
      </c>
      <c r="BE197" s="216">
        <f>IF(N197="základní",J197,0)</f>
        <v>0</v>
      </c>
      <c r="BF197" s="216">
        <f>IF(N197="snížená",J197,0)</f>
        <v>0</v>
      </c>
      <c r="BG197" s="216">
        <f>IF(N197="zákl. přenesená",J197,0)</f>
        <v>0</v>
      </c>
      <c r="BH197" s="216">
        <f>IF(N197="sníž. přenesená",J197,0)</f>
        <v>0</v>
      </c>
      <c r="BI197" s="216">
        <f>IF(N197="nulová",J197,0)</f>
        <v>0</v>
      </c>
      <c r="BJ197" s="25" t="s">
        <v>76</v>
      </c>
      <c r="BK197" s="216">
        <f>ROUND(I197*H197,2)</f>
        <v>0</v>
      </c>
      <c r="BL197" s="25" t="s">
        <v>142</v>
      </c>
      <c r="BM197" s="25" t="s">
        <v>230</v>
      </c>
    </row>
    <row r="198" spans="2:65" s="1" customFormat="1" ht="24">
      <c r="B198" s="42"/>
      <c r="C198" s="64"/>
      <c r="D198" s="219" t="s">
        <v>231</v>
      </c>
      <c r="E198" s="64"/>
      <c r="F198" s="255" t="s">
        <v>232</v>
      </c>
      <c r="G198" s="64"/>
      <c r="H198" s="64"/>
      <c r="I198" s="173"/>
      <c r="J198" s="64"/>
      <c r="K198" s="64"/>
      <c r="L198" s="62"/>
      <c r="M198" s="256"/>
      <c r="N198" s="43"/>
      <c r="O198" s="43"/>
      <c r="P198" s="43"/>
      <c r="Q198" s="43"/>
      <c r="R198" s="43"/>
      <c r="S198" s="43"/>
      <c r="T198" s="79"/>
      <c r="AT198" s="25" t="s">
        <v>231</v>
      </c>
      <c r="AU198" s="25" t="s">
        <v>79</v>
      </c>
    </row>
    <row r="199" spans="2:65" s="13" customFormat="1" ht="12">
      <c r="B199" s="229"/>
      <c r="C199" s="230"/>
      <c r="D199" s="231" t="s">
        <v>144</v>
      </c>
      <c r="E199" s="230"/>
      <c r="F199" s="233" t="s">
        <v>233</v>
      </c>
      <c r="G199" s="230"/>
      <c r="H199" s="234">
        <v>190.26</v>
      </c>
      <c r="I199" s="235"/>
      <c r="J199" s="230"/>
      <c r="K199" s="230"/>
      <c r="L199" s="236"/>
      <c r="M199" s="237"/>
      <c r="N199" s="238"/>
      <c r="O199" s="238"/>
      <c r="P199" s="238"/>
      <c r="Q199" s="238"/>
      <c r="R199" s="238"/>
      <c r="S199" s="238"/>
      <c r="T199" s="239"/>
      <c r="AT199" s="240" t="s">
        <v>144</v>
      </c>
      <c r="AU199" s="240" t="s">
        <v>79</v>
      </c>
      <c r="AV199" s="13" t="s">
        <v>79</v>
      </c>
      <c r="AW199" s="13" t="s">
        <v>6</v>
      </c>
      <c r="AX199" s="13" t="s">
        <v>76</v>
      </c>
      <c r="AY199" s="240" t="s">
        <v>134</v>
      </c>
    </row>
    <row r="200" spans="2:65" s="1" customFormat="1" ht="28.8" customHeight="1">
      <c r="B200" s="42"/>
      <c r="C200" s="205" t="s">
        <v>234</v>
      </c>
      <c r="D200" s="205" t="s">
        <v>137</v>
      </c>
      <c r="E200" s="206" t="s">
        <v>235</v>
      </c>
      <c r="F200" s="207" t="s">
        <v>236</v>
      </c>
      <c r="G200" s="208" t="s">
        <v>140</v>
      </c>
      <c r="H200" s="209">
        <v>42.034999999999997</v>
      </c>
      <c r="I200" s="210"/>
      <c r="J200" s="211">
        <f>ROUND(I200*H200,2)</f>
        <v>0</v>
      </c>
      <c r="K200" s="207" t="s">
        <v>141</v>
      </c>
      <c r="L200" s="62"/>
      <c r="M200" s="212" t="s">
        <v>21</v>
      </c>
      <c r="N200" s="213" t="s">
        <v>43</v>
      </c>
      <c r="O200" s="43"/>
      <c r="P200" s="214">
        <f>O200*H200</f>
        <v>0</v>
      </c>
      <c r="Q200" s="214">
        <v>1.21E-4</v>
      </c>
      <c r="R200" s="214">
        <f>Q200*H200</f>
        <v>5.0862349999999997E-3</v>
      </c>
      <c r="S200" s="214">
        <v>0</v>
      </c>
      <c r="T200" s="215">
        <f>S200*H200</f>
        <v>0</v>
      </c>
      <c r="AR200" s="25" t="s">
        <v>142</v>
      </c>
      <c r="AT200" s="25" t="s">
        <v>137</v>
      </c>
      <c r="AU200" s="25" t="s">
        <v>79</v>
      </c>
      <c r="AY200" s="25" t="s">
        <v>134</v>
      </c>
      <c r="BE200" s="216">
        <f>IF(N200="základní",J200,0)</f>
        <v>0</v>
      </c>
      <c r="BF200" s="216">
        <f>IF(N200="snížená",J200,0)</f>
        <v>0</v>
      </c>
      <c r="BG200" s="216">
        <f>IF(N200="zákl. přenesená",J200,0)</f>
        <v>0</v>
      </c>
      <c r="BH200" s="216">
        <f>IF(N200="sníž. přenesená",J200,0)</f>
        <v>0</v>
      </c>
      <c r="BI200" s="216">
        <f>IF(N200="nulová",J200,0)</f>
        <v>0</v>
      </c>
      <c r="BJ200" s="25" t="s">
        <v>76</v>
      </c>
      <c r="BK200" s="216">
        <f>ROUND(I200*H200,2)</f>
        <v>0</v>
      </c>
      <c r="BL200" s="25" t="s">
        <v>142</v>
      </c>
      <c r="BM200" s="25" t="s">
        <v>237</v>
      </c>
    </row>
    <row r="201" spans="2:65" s="1" customFormat="1" ht="48">
      <c r="B201" s="42"/>
      <c r="C201" s="64"/>
      <c r="D201" s="219" t="s">
        <v>159</v>
      </c>
      <c r="E201" s="64"/>
      <c r="F201" s="255" t="s">
        <v>238</v>
      </c>
      <c r="G201" s="64"/>
      <c r="H201" s="64"/>
      <c r="I201" s="173"/>
      <c r="J201" s="64"/>
      <c r="K201" s="64"/>
      <c r="L201" s="62"/>
      <c r="M201" s="256"/>
      <c r="N201" s="43"/>
      <c r="O201" s="43"/>
      <c r="P201" s="43"/>
      <c r="Q201" s="43"/>
      <c r="R201" s="43"/>
      <c r="S201" s="43"/>
      <c r="T201" s="79"/>
      <c r="AT201" s="25" t="s">
        <v>159</v>
      </c>
      <c r="AU201" s="25" t="s">
        <v>79</v>
      </c>
    </row>
    <row r="202" spans="2:65" s="12" customFormat="1" ht="12">
      <c r="B202" s="217"/>
      <c r="C202" s="218"/>
      <c r="D202" s="219" t="s">
        <v>144</v>
      </c>
      <c r="E202" s="220" t="s">
        <v>21</v>
      </c>
      <c r="F202" s="221" t="s">
        <v>145</v>
      </c>
      <c r="G202" s="218"/>
      <c r="H202" s="222" t="s">
        <v>21</v>
      </c>
      <c r="I202" s="223"/>
      <c r="J202" s="218"/>
      <c r="K202" s="218"/>
      <c r="L202" s="224"/>
      <c r="M202" s="225"/>
      <c r="N202" s="226"/>
      <c r="O202" s="226"/>
      <c r="P202" s="226"/>
      <c r="Q202" s="226"/>
      <c r="R202" s="226"/>
      <c r="S202" s="226"/>
      <c r="T202" s="227"/>
      <c r="AT202" s="228" t="s">
        <v>144</v>
      </c>
      <c r="AU202" s="228" t="s">
        <v>79</v>
      </c>
      <c r="AV202" s="12" t="s">
        <v>76</v>
      </c>
      <c r="AW202" s="12" t="s">
        <v>35</v>
      </c>
      <c r="AX202" s="12" t="s">
        <v>72</v>
      </c>
      <c r="AY202" s="228" t="s">
        <v>134</v>
      </c>
    </row>
    <row r="203" spans="2:65" s="12" customFormat="1" ht="12">
      <c r="B203" s="217"/>
      <c r="C203" s="218"/>
      <c r="D203" s="219" t="s">
        <v>144</v>
      </c>
      <c r="E203" s="220" t="s">
        <v>21</v>
      </c>
      <c r="F203" s="221" t="s">
        <v>161</v>
      </c>
      <c r="G203" s="218"/>
      <c r="H203" s="222" t="s">
        <v>21</v>
      </c>
      <c r="I203" s="223"/>
      <c r="J203" s="218"/>
      <c r="K203" s="218"/>
      <c r="L203" s="224"/>
      <c r="M203" s="225"/>
      <c r="N203" s="226"/>
      <c r="O203" s="226"/>
      <c r="P203" s="226"/>
      <c r="Q203" s="226"/>
      <c r="R203" s="226"/>
      <c r="S203" s="226"/>
      <c r="T203" s="227"/>
      <c r="AT203" s="228" t="s">
        <v>144</v>
      </c>
      <c r="AU203" s="228" t="s">
        <v>79</v>
      </c>
      <c r="AV203" s="12" t="s">
        <v>76</v>
      </c>
      <c r="AW203" s="12" t="s">
        <v>35</v>
      </c>
      <c r="AX203" s="12" t="s">
        <v>72</v>
      </c>
      <c r="AY203" s="228" t="s">
        <v>134</v>
      </c>
    </row>
    <row r="204" spans="2:65" s="13" customFormat="1" ht="12">
      <c r="B204" s="229"/>
      <c r="C204" s="230"/>
      <c r="D204" s="219" t="s">
        <v>144</v>
      </c>
      <c r="E204" s="241" t="s">
        <v>21</v>
      </c>
      <c r="F204" s="242" t="s">
        <v>185</v>
      </c>
      <c r="G204" s="230"/>
      <c r="H204" s="243">
        <v>7.2450000000000001</v>
      </c>
      <c r="I204" s="235"/>
      <c r="J204" s="230"/>
      <c r="K204" s="230"/>
      <c r="L204" s="236"/>
      <c r="M204" s="237"/>
      <c r="N204" s="238"/>
      <c r="O204" s="238"/>
      <c r="P204" s="238"/>
      <c r="Q204" s="238"/>
      <c r="R204" s="238"/>
      <c r="S204" s="238"/>
      <c r="T204" s="239"/>
      <c r="AT204" s="240" t="s">
        <v>144</v>
      </c>
      <c r="AU204" s="240" t="s">
        <v>79</v>
      </c>
      <c r="AV204" s="13" t="s">
        <v>79</v>
      </c>
      <c r="AW204" s="13" t="s">
        <v>35</v>
      </c>
      <c r="AX204" s="13" t="s">
        <v>72</v>
      </c>
      <c r="AY204" s="240" t="s">
        <v>134</v>
      </c>
    </row>
    <row r="205" spans="2:65" s="13" customFormat="1" ht="12">
      <c r="B205" s="229"/>
      <c r="C205" s="230"/>
      <c r="D205" s="219" t="s">
        <v>144</v>
      </c>
      <c r="E205" s="241" t="s">
        <v>21</v>
      </c>
      <c r="F205" s="242" t="s">
        <v>186</v>
      </c>
      <c r="G205" s="230"/>
      <c r="H205" s="243">
        <v>7.2</v>
      </c>
      <c r="I205" s="235"/>
      <c r="J205" s="230"/>
      <c r="K205" s="230"/>
      <c r="L205" s="236"/>
      <c r="M205" s="237"/>
      <c r="N205" s="238"/>
      <c r="O205" s="238"/>
      <c r="P205" s="238"/>
      <c r="Q205" s="238"/>
      <c r="R205" s="238"/>
      <c r="S205" s="238"/>
      <c r="T205" s="239"/>
      <c r="AT205" s="240" t="s">
        <v>144</v>
      </c>
      <c r="AU205" s="240" t="s">
        <v>79</v>
      </c>
      <c r="AV205" s="13" t="s">
        <v>79</v>
      </c>
      <c r="AW205" s="13" t="s">
        <v>35</v>
      </c>
      <c r="AX205" s="13" t="s">
        <v>72</v>
      </c>
      <c r="AY205" s="240" t="s">
        <v>134</v>
      </c>
    </row>
    <row r="206" spans="2:65" s="13" customFormat="1" ht="12">
      <c r="B206" s="229"/>
      <c r="C206" s="230"/>
      <c r="D206" s="219" t="s">
        <v>144</v>
      </c>
      <c r="E206" s="241" t="s">
        <v>21</v>
      </c>
      <c r="F206" s="242" t="s">
        <v>187</v>
      </c>
      <c r="G206" s="230"/>
      <c r="H206" s="243">
        <v>0.72</v>
      </c>
      <c r="I206" s="235"/>
      <c r="J206" s="230"/>
      <c r="K206" s="230"/>
      <c r="L206" s="236"/>
      <c r="M206" s="237"/>
      <c r="N206" s="238"/>
      <c r="O206" s="238"/>
      <c r="P206" s="238"/>
      <c r="Q206" s="238"/>
      <c r="R206" s="238"/>
      <c r="S206" s="238"/>
      <c r="T206" s="239"/>
      <c r="AT206" s="240" t="s">
        <v>144</v>
      </c>
      <c r="AU206" s="240" t="s">
        <v>79</v>
      </c>
      <c r="AV206" s="13" t="s">
        <v>79</v>
      </c>
      <c r="AW206" s="13" t="s">
        <v>35</v>
      </c>
      <c r="AX206" s="13" t="s">
        <v>72</v>
      </c>
      <c r="AY206" s="240" t="s">
        <v>134</v>
      </c>
    </row>
    <row r="207" spans="2:65" s="13" customFormat="1" ht="12">
      <c r="B207" s="229"/>
      <c r="C207" s="230"/>
      <c r="D207" s="219" t="s">
        <v>144</v>
      </c>
      <c r="E207" s="241" t="s">
        <v>21</v>
      </c>
      <c r="F207" s="242" t="s">
        <v>188</v>
      </c>
      <c r="G207" s="230"/>
      <c r="H207" s="243">
        <v>0.84</v>
      </c>
      <c r="I207" s="235"/>
      <c r="J207" s="230"/>
      <c r="K207" s="230"/>
      <c r="L207" s="236"/>
      <c r="M207" s="237"/>
      <c r="N207" s="238"/>
      <c r="O207" s="238"/>
      <c r="P207" s="238"/>
      <c r="Q207" s="238"/>
      <c r="R207" s="238"/>
      <c r="S207" s="238"/>
      <c r="T207" s="239"/>
      <c r="AT207" s="240" t="s">
        <v>144</v>
      </c>
      <c r="AU207" s="240" t="s">
        <v>79</v>
      </c>
      <c r="AV207" s="13" t="s">
        <v>79</v>
      </c>
      <c r="AW207" s="13" t="s">
        <v>35</v>
      </c>
      <c r="AX207" s="13" t="s">
        <v>72</v>
      </c>
      <c r="AY207" s="240" t="s">
        <v>134</v>
      </c>
    </row>
    <row r="208" spans="2:65" s="13" customFormat="1" ht="12">
      <c r="B208" s="229"/>
      <c r="C208" s="230"/>
      <c r="D208" s="219" t="s">
        <v>144</v>
      </c>
      <c r="E208" s="241" t="s">
        <v>21</v>
      </c>
      <c r="F208" s="242" t="s">
        <v>189</v>
      </c>
      <c r="G208" s="230"/>
      <c r="H208" s="243">
        <v>0.75</v>
      </c>
      <c r="I208" s="235"/>
      <c r="J208" s="230"/>
      <c r="K208" s="230"/>
      <c r="L208" s="236"/>
      <c r="M208" s="237"/>
      <c r="N208" s="238"/>
      <c r="O208" s="238"/>
      <c r="P208" s="238"/>
      <c r="Q208" s="238"/>
      <c r="R208" s="238"/>
      <c r="S208" s="238"/>
      <c r="T208" s="239"/>
      <c r="AT208" s="240" t="s">
        <v>144</v>
      </c>
      <c r="AU208" s="240" t="s">
        <v>79</v>
      </c>
      <c r="AV208" s="13" t="s">
        <v>79</v>
      </c>
      <c r="AW208" s="13" t="s">
        <v>35</v>
      </c>
      <c r="AX208" s="13" t="s">
        <v>72</v>
      </c>
      <c r="AY208" s="240" t="s">
        <v>134</v>
      </c>
    </row>
    <row r="209" spans="2:65" s="13" customFormat="1" ht="12">
      <c r="B209" s="229"/>
      <c r="C209" s="230"/>
      <c r="D209" s="219" t="s">
        <v>144</v>
      </c>
      <c r="E209" s="241" t="s">
        <v>21</v>
      </c>
      <c r="F209" s="242" t="s">
        <v>190</v>
      </c>
      <c r="G209" s="230"/>
      <c r="H209" s="243">
        <v>1.44</v>
      </c>
      <c r="I209" s="235"/>
      <c r="J209" s="230"/>
      <c r="K209" s="230"/>
      <c r="L209" s="236"/>
      <c r="M209" s="237"/>
      <c r="N209" s="238"/>
      <c r="O209" s="238"/>
      <c r="P209" s="238"/>
      <c r="Q209" s="238"/>
      <c r="R209" s="238"/>
      <c r="S209" s="238"/>
      <c r="T209" s="239"/>
      <c r="AT209" s="240" t="s">
        <v>144</v>
      </c>
      <c r="AU209" s="240" t="s">
        <v>79</v>
      </c>
      <c r="AV209" s="13" t="s">
        <v>79</v>
      </c>
      <c r="AW209" s="13" t="s">
        <v>35</v>
      </c>
      <c r="AX209" s="13" t="s">
        <v>72</v>
      </c>
      <c r="AY209" s="240" t="s">
        <v>134</v>
      </c>
    </row>
    <row r="210" spans="2:65" s="13" customFormat="1" ht="12">
      <c r="B210" s="229"/>
      <c r="C210" s="230"/>
      <c r="D210" s="219" t="s">
        <v>144</v>
      </c>
      <c r="E210" s="241" t="s">
        <v>21</v>
      </c>
      <c r="F210" s="242" t="s">
        <v>191</v>
      </c>
      <c r="G210" s="230"/>
      <c r="H210" s="243">
        <v>3.24</v>
      </c>
      <c r="I210" s="235"/>
      <c r="J210" s="230"/>
      <c r="K210" s="230"/>
      <c r="L210" s="236"/>
      <c r="M210" s="237"/>
      <c r="N210" s="238"/>
      <c r="O210" s="238"/>
      <c r="P210" s="238"/>
      <c r="Q210" s="238"/>
      <c r="R210" s="238"/>
      <c r="S210" s="238"/>
      <c r="T210" s="239"/>
      <c r="AT210" s="240" t="s">
        <v>144</v>
      </c>
      <c r="AU210" s="240" t="s">
        <v>79</v>
      </c>
      <c r="AV210" s="13" t="s">
        <v>79</v>
      </c>
      <c r="AW210" s="13" t="s">
        <v>35</v>
      </c>
      <c r="AX210" s="13" t="s">
        <v>72</v>
      </c>
      <c r="AY210" s="240" t="s">
        <v>134</v>
      </c>
    </row>
    <row r="211" spans="2:65" s="13" customFormat="1" ht="12">
      <c r="B211" s="229"/>
      <c r="C211" s="230"/>
      <c r="D211" s="219" t="s">
        <v>144</v>
      </c>
      <c r="E211" s="241" t="s">
        <v>21</v>
      </c>
      <c r="F211" s="242" t="s">
        <v>192</v>
      </c>
      <c r="G211" s="230"/>
      <c r="H211" s="243">
        <v>0.6</v>
      </c>
      <c r="I211" s="235"/>
      <c r="J211" s="230"/>
      <c r="K211" s="230"/>
      <c r="L211" s="236"/>
      <c r="M211" s="237"/>
      <c r="N211" s="238"/>
      <c r="O211" s="238"/>
      <c r="P211" s="238"/>
      <c r="Q211" s="238"/>
      <c r="R211" s="238"/>
      <c r="S211" s="238"/>
      <c r="T211" s="239"/>
      <c r="AT211" s="240" t="s">
        <v>144</v>
      </c>
      <c r="AU211" s="240" t="s">
        <v>79</v>
      </c>
      <c r="AV211" s="13" t="s">
        <v>79</v>
      </c>
      <c r="AW211" s="13" t="s">
        <v>35</v>
      </c>
      <c r="AX211" s="13" t="s">
        <v>72</v>
      </c>
      <c r="AY211" s="240" t="s">
        <v>134</v>
      </c>
    </row>
    <row r="212" spans="2:65" s="13" customFormat="1" ht="12">
      <c r="B212" s="229"/>
      <c r="C212" s="230"/>
      <c r="D212" s="219" t="s">
        <v>144</v>
      </c>
      <c r="E212" s="241" t="s">
        <v>21</v>
      </c>
      <c r="F212" s="242" t="s">
        <v>193</v>
      </c>
      <c r="G212" s="230"/>
      <c r="H212" s="243">
        <v>2.88</v>
      </c>
      <c r="I212" s="235"/>
      <c r="J212" s="230"/>
      <c r="K212" s="230"/>
      <c r="L212" s="236"/>
      <c r="M212" s="237"/>
      <c r="N212" s="238"/>
      <c r="O212" s="238"/>
      <c r="P212" s="238"/>
      <c r="Q212" s="238"/>
      <c r="R212" s="238"/>
      <c r="S212" s="238"/>
      <c r="T212" s="239"/>
      <c r="AT212" s="240" t="s">
        <v>144</v>
      </c>
      <c r="AU212" s="240" t="s">
        <v>79</v>
      </c>
      <c r="AV212" s="13" t="s">
        <v>79</v>
      </c>
      <c r="AW212" s="13" t="s">
        <v>35</v>
      </c>
      <c r="AX212" s="13" t="s">
        <v>72</v>
      </c>
      <c r="AY212" s="240" t="s">
        <v>134</v>
      </c>
    </row>
    <row r="213" spans="2:65" s="13" customFormat="1" ht="12">
      <c r="B213" s="229"/>
      <c r="C213" s="230"/>
      <c r="D213" s="219" t="s">
        <v>144</v>
      </c>
      <c r="E213" s="241" t="s">
        <v>21</v>
      </c>
      <c r="F213" s="242" t="s">
        <v>194</v>
      </c>
      <c r="G213" s="230"/>
      <c r="H213" s="243">
        <v>0.72</v>
      </c>
      <c r="I213" s="235"/>
      <c r="J213" s="230"/>
      <c r="K213" s="230"/>
      <c r="L213" s="236"/>
      <c r="M213" s="237"/>
      <c r="N213" s="238"/>
      <c r="O213" s="238"/>
      <c r="P213" s="238"/>
      <c r="Q213" s="238"/>
      <c r="R213" s="238"/>
      <c r="S213" s="238"/>
      <c r="T213" s="239"/>
      <c r="AT213" s="240" t="s">
        <v>144</v>
      </c>
      <c r="AU213" s="240" t="s">
        <v>79</v>
      </c>
      <c r="AV213" s="13" t="s">
        <v>79</v>
      </c>
      <c r="AW213" s="13" t="s">
        <v>35</v>
      </c>
      <c r="AX213" s="13" t="s">
        <v>72</v>
      </c>
      <c r="AY213" s="240" t="s">
        <v>134</v>
      </c>
    </row>
    <row r="214" spans="2:65" s="15" customFormat="1" ht="12">
      <c r="B214" s="258"/>
      <c r="C214" s="259"/>
      <c r="D214" s="219" t="s">
        <v>144</v>
      </c>
      <c r="E214" s="260" t="s">
        <v>21</v>
      </c>
      <c r="F214" s="261" t="s">
        <v>195</v>
      </c>
      <c r="G214" s="259"/>
      <c r="H214" s="262">
        <v>25.635000000000002</v>
      </c>
      <c r="I214" s="263"/>
      <c r="J214" s="259"/>
      <c r="K214" s="259"/>
      <c r="L214" s="264"/>
      <c r="M214" s="265"/>
      <c r="N214" s="266"/>
      <c r="O214" s="266"/>
      <c r="P214" s="266"/>
      <c r="Q214" s="266"/>
      <c r="R214" s="266"/>
      <c r="S214" s="266"/>
      <c r="T214" s="267"/>
      <c r="AT214" s="268" t="s">
        <v>144</v>
      </c>
      <c r="AU214" s="268" t="s">
        <v>79</v>
      </c>
      <c r="AV214" s="15" t="s">
        <v>155</v>
      </c>
      <c r="AW214" s="15" t="s">
        <v>35</v>
      </c>
      <c r="AX214" s="15" t="s">
        <v>72</v>
      </c>
      <c r="AY214" s="268" t="s">
        <v>134</v>
      </c>
    </row>
    <row r="215" spans="2:65" s="12" customFormat="1" ht="12">
      <c r="B215" s="217"/>
      <c r="C215" s="218"/>
      <c r="D215" s="219" t="s">
        <v>144</v>
      </c>
      <c r="E215" s="220" t="s">
        <v>21</v>
      </c>
      <c r="F215" s="221" t="s">
        <v>172</v>
      </c>
      <c r="G215" s="218"/>
      <c r="H215" s="222" t="s">
        <v>21</v>
      </c>
      <c r="I215" s="223"/>
      <c r="J215" s="218"/>
      <c r="K215" s="218"/>
      <c r="L215" s="224"/>
      <c r="M215" s="225"/>
      <c r="N215" s="226"/>
      <c r="O215" s="226"/>
      <c r="P215" s="226"/>
      <c r="Q215" s="226"/>
      <c r="R215" s="226"/>
      <c r="S215" s="226"/>
      <c r="T215" s="227"/>
      <c r="AT215" s="228" t="s">
        <v>144</v>
      </c>
      <c r="AU215" s="228" t="s">
        <v>79</v>
      </c>
      <c r="AV215" s="12" t="s">
        <v>76</v>
      </c>
      <c r="AW215" s="12" t="s">
        <v>35</v>
      </c>
      <c r="AX215" s="12" t="s">
        <v>72</v>
      </c>
      <c r="AY215" s="228" t="s">
        <v>134</v>
      </c>
    </row>
    <row r="216" spans="2:65" s="13" customFormat="1" ht="12">
      <c r="B216" s="229"/>
      <c r="C216" s="230"/>
      <c r="D216" s="219" t="s">
        <v>144</v>
      </c>
      <c r="E216" s="241" t="s">
        <v>21</v>
      </c>
      <c r="F216" s="242" t="s">
        <v>196</v>
      </c>
      <c r="G216" s="230"/>
      <c r="H216" s="243">
        <v>2.2000000000000002</v>
      </c>
      <c r="I216" s="235"/>
      <c r="J216" s="230"/>
      <c r="K216" s="230"/>
      <c r="L216" s="236"/>
      <c r="M216" s="237"/>
      <c r="N216" s="238"/>
      <c r="O216" s="238"/>
      <c r="P216" s="238"/>
      <c r="Q216" s="238"/>
      <c r="R216" s="238"/>
      <c r="S216" s="238"/>
      <c r="T216" s="239"/>
      <c r="AT216" s="240" t="s">
        <v>144</v>
      </c>
      <c r="AU216" s="240" t="s">
        <v>79</v>
      </c>
      <c r="AV216" s="13" t="s">
        <v>79</v>
      </c>
      <c r="AW216" s="13" t="s">
        <v>35</v>
      </c>
      <c r="AX216" s="13" t="s">
        <v>72</v>
      </c>
      <c r="AY216" s="240" t="s">
        <v>134</v>
      </c>
    </row>
    <row r="217" spans="2:65" s="13" customFormat="1" ht="12">
      <c r="B217" s="229"/>
      <c r="C217" s="230"/>
      <c r="D217" s="219" t="s">
        <v>144</v>
      </c>
      <c r="E217" s="241" t="s">
        <v>21</v>
      </c>
      <c r="F217" s="242" t="s">
        <v>197</v>
      </c>
      <c r="G217" s="230"/>
      <c r="H217" s="243">
        <v>1.9</v>
      </c>
      <c r="I217" s="235"/>
      <c r="J217" s="230"/>
      <c r="K217" s="230"/>
      <c r="L217" s="236"/>
      <c r="M217" s="237"/>
      <c r="N217" s="238"/>
      <c r="O217" s="238"/>
      <c r="P217" s="238"/>
      <c r="Q217" s="238"/>
      <c r="R217" s="238"/>
      <c r="S217" s="238"/>
      <c r="T217" s="239"/>
      <c r="AT217" s="240" t="s">
        <v>144</v>
      </c>
      <c r="AU217" s="240" t="s">
        <v>79</v>
      </c>
      <c r="AV217" s="13" t="s">
        <v>79</v>
      </c>
      <c r="AW217" s="13" t="s">
        <v>35</v>
      </c>
      <c r="AX217" s="13" t="s">
        <v>72</v>
      </c>
      <c r="AY217" s="240" t="s">
        <v>134</v>
      </c>
    </row>
    <row r="218" spans="2:65" s="13" customFormat="1" ht="12">
      <c r="B218" s="229"/>
      <c r="C218" s="230"/>
      <c r="D218" s="219" t="s">
        <v>144</v>
      </c>
      <c r="E218" s="241" t="s">
        <v>21</v>
      </c>
      <c r="F218" s="242" t="s">
        <v>198</v>
      </c>
      <c r="G218" s="230"/>
      <c r="H218" s="243">
        <v>3</v>
      </c>
      <c r="I218" s="235"/>
      <c r="J218" s="230"/>
      <c r="K218" s="230"/>
      <c r="L218" s="236"/>
      <c r="M218" s="237"/>
      <c r="N218" s="238"/>
      <c r="O218" s="238"/>
      <c r="P218" s="238"/>
      <c r="Q218" s="238"/>
      <c r="R218" s="238"/>
      <c r="S218" s="238"/>
      <c r="T218" s="239"/>
      <c r="AT218" s="240" t="s">
        <v>144</v>
      </c>
      <c r="AU218" s="240" t="s">
        <v>79</v>
      </c>
      <c r="AV218" s="13" t="s">
        <v>79</v>
      </c>
      <c r="AW218" s="13" t="s">
        <v>35</v>
      </c>
      <c r="AX218" s="13" t="s">
        <v>72</v>
      </c>
      <c r="AY218" s="240" t="s">
        <v>134</v>
      </c>
    </row>
    <row r="219" spans="2:65" s="13" customFormat="1" ht="12">
      <c r="B219" s="229"/>
      <c r="C219" s="230"/>
      <c r="D219" s="219" t="s">
        <v>144</v>
      </c>
      <c r="E219" s="241" t="s">
        <v>21</v>
      </c>
      <c r="F219" s="242" t="s">
        <v>199</v>
      </c>
      <c r="G219" s="230"/>
      <c r="H219" s="243">
        <v>9.3000000000000007</v>
      </c>
      <c r="I219" s="235"/>
      <c r="J219" s="230"/>
      <c r="K219" s="230"/>
      <c r="L219" s="236"/>
      <c r="M219" s="237"/>
      <c r="N219" s="238"/>
      <c r="O219" s="238"/>
      <c r="P219" s="238"/>
      <c r="Q219" s="238"/>
      <c r="R219" s="238"/>
      <c r="S219" s="238"/>
      <c r="T219" s="239"/>
      <c r="AT219" s="240" t="s">
        <v>144</v>
      </c>
      <c r="AU219" s="240" t="s">
        <v>79</v>
      </c>
      <c r="AV219" s="13" t="s">
        <v>79</v>
      </c>
      <c r="AW219" s="13" t="s">
        <v>35</v>
      </c>
      <c r="AX219" s="13" t="s">
        <v>72</v>
      </c>
      <c r="AY219" s="240" t="s">
        <v>134</v>
      </c>
    </row>
    <row r="220" spans="2:65" s="15" customFormat="1" ht="12">
      <c r="B220" s="258"/>
      <c r="C220" s="259"/>
      <c r="D220" s="219" t="s">
        <v>144</v>
      </c>
      <c r="E220" s="260" t="s">
        <v>21</v>
      </c>
      <c r="F220" s="261" t="s">
        <v>195</v>
      </c>
      <c r="G220" s="259"/>
      <c r="H220" s="262">
        <v>16.399999999999999</v>
      </c>
      <c r="I220" s="263"/>
      <c r="J220" s="259"/>
      <c r="K220" s="259"/>
      <c r="L220" s="264"/>
      <c r="M220" s="265"/>
      <c r="N220" s="266"/>
      <c r="O220" s="266"/>
      <c r="P220" s="266"/>
      <c r="Q220" s="266"/>
      <c r="R220" s="266"/>
      <c r="S220" s="266"/>
      <c r="T220" s="267"/>
      <c r="AT220" s="268" t="s">
        <v>144</v>
      </c>
      <c r="AU220" s="268" t="s">
        <v>79</v>
      </c>
      <c r="AV220" s="15" t="s">
        <v>155</v>
      </c>
      <c r="AW220" s="15" t="s">
        <v>35</v>
      </c>
      <c r="AX220" s="15" t="s">
        <v>72</v>
      </c>
      <c r="AY220" s="268" t="s">
        <v>134</v>
      </c>
    </row>
    <row r="221" spans="2:65" s="14" customFormat="1" ht="12">
      <c r="B221" s="244"/>
      <c r="C221" s="245"/>
      <c r="D221" s="231" t="s">
        <v>144</v>
      </c>
      <c r="E221" s="246" t="s">
        <v>21</v>
      </c>
      <c r="F221" s="247" t="s">
        <v>154</v>
      </c>
      <c r="G221" s="245"/>
      <c r="H221" s="248">
        <v>42.034999999999997</v>
      </c>
      <c r="I221" s="249"/>
      <c r="J221" s="245"/>
      <c r="K221" s="245"/>
      <c r="L221" s="250"/>
      <c r="M221" s="251"/>
      <c r="N221" s="252"/>
      <c r="O221" s="252"/>
      <c r="P221" s="252"/>
      <c r="Q221" s="252"/>
      <c r="R221" s="252"/>
      <c r="S221" s="252"/>
      <c r="T221" s="253"/>
      <c r="AT221" s="254" t="s">
        <v>144</v>
      </c>
      <c r="AU221" s="254" t="s">
        <v>79</v>
      </c>
      <c r="AV221" s="14" t="s">
        <v>142</v>
      </c>
      <c r="AW221" s="14" t="s">
        <v>35</v>
      </c>
      <c r="AX221" s="14" t="s">
        <v>76</v>
      </c>
      <c r="AY221" s="254" t="s">
        <v>134</v>
      </c>
    </row>
    <row r="222" spans="2:65" s="1" customFormat="1" ht="28.8" customHeight="1">
      <c r="B222" s="42"/>
      <c r="C222" s="205" t="s">
        <v>239</v>
      </c>
      <c r="D222" s="205" t="s">
        <v>137</v>
      </c>
      <c r="E222" s="206" t="s">
        <v>240</v>
      </c>
      <c r="F222" s="207" t="s">
        <v>241</v>
      </c>
      <c r="G222" s="208" t="s">
        <v>242</v>
      </c>
      <c r="H222" s="209">
        <v>2.34</v>
      </c>
      <c r="I222" s="210"/>
      <c r="J222" s="211">
        <f>ROUND(I222*H222,2)</f>
        <v>0</v>
      </c>
      <c r="K222" s="207" t="s">
        <v>141</v>
      </c>
      <c r="L222" s="62"/>
      <c r="M222" s="212" t="s">
        <v>21</v>
      </c>
      <c r="N222" s="213" t="s">
        <v>43</v>
      </c>
      <c r="O222" s="43"/>
      <c r="P222" s="214">
        <f>O222*H222</f>
        <v>0</v>
      </c>
      <c r="Q222" s="214">
        <v>2.45329</v>
      </c>
      <c r="R222" s="214">
        <f>Q222*H222</f>
        <v>5.7406986</v>
      </c>
      <c r="S222" s="214">
        <v>0</v>
      </c>
      <c r="T222" s="215">
        <f>S222*H222</f>
        <v>0</v>
      </c>
      <c r="AR222" s="25" t="s">
        <v>142</v>
      </c>
      <c r="AT222" s="25" t="s">
        <v>137</v>
      </c>
      <c r="AU222" s="25" t="s">
        <v>79</v>
      </c>
      <c r="AY222" s="25" t="s">
        <v>134</v>
      </c>
      <c r="BE222" s="216">
        <f>IF(N222="základní",J222,0)</f>
        <v>0</v>
      </c>
      <c r="BF222" s="216">
        <f>IF(N222="snížená",J222,0)</f>
        <v>0</v>
      </c>
      <c r="BG222" s="216">
        <f>IF(N222="zákl. přenesená",J222,0)</f>
        <v>0</v>
      </c>
      <c r="BH222" s="216">
        <f>IF(N222="sníž. přenesená",J222,0)</f>
        <v>0</v>
      </c>
      <c r="BI222" s="216">
        <f>IF(N222="nulová",J222,0)</f>
        <v>0</v>
      </c>
      <c r="BJ222" s="25" t="s">
        <v>76</v>
      </c>
      <c r="BK222" s="216">
        <f>ROUND(I222*H222,2)</f>
        <v>0</v>
      </c>
      <c r="BL222" s="25" t="s">
        <v>142</v>
      </c>
      <c r="BM222" s="25" t="s">
        <v>243</v>
      </c>
    </row>
    <row r="223" spans="2:65" s="1" customFormat="1" ht="192">
      <c r="B223" s="42"/>
      <c r="C223" s="64"/>
      <c r="D223" s="219" t="s">
        <v>159</v>
      </c>
      <c r="E223" s="64"/>
      <c r="F223" s="255" t="s">
        <v>244</v>
      </c>
      <c r="G223" s="64"/>
      <c r="H223" s="64"/>
      <c r="I223" s="173"/>
      <c r="J223" s="64"/>
      <c r="K223" s="64"/>
      <c r="L223" s="62"/>
      <c r="M223" s="256"/>
      <c r="N223" s="43"/>
      <c r="O223" s="43"/>
      <c r="P223" s="43"/>
      <c r="Q223" s="43"/>
      <c r="R223" s="43"/>
      <c r="S223" s="43"/>
      <c r="T223" s="79"/>
      <c r="AT223" s="25" t="s">
        <v>159</v>
      </c>
      <c r="AU223" s="25" t="s">
        <v>79</v>
      </c>
    </row>
    <row r="224" spans="2:65" s="12" customFormat="1" ht="12">
      <c r="B224" s="217"/>
      <c r="C224" s="218"/>
      <c r="D224" s="219" t="s">
        <v>144</v>
      </c>
      <c r="E224" s="220" t="s">
        <v>21</v>
      </c>
      <c r="F224" s="221" t="s">
        <v>145</v>
      </c>
      <c r="G224" s="218"/>
      <c r="H224" s="222" t="s">
        <v>21</v>
      </c>
      <c r="I224" s="223"/>
      <c r="J224" s="218"/>
      <c r="K224" s="218"/>
      <c r="L224" s="224"/>
      <c r="M224" s="225"/>
      <c r="N224" s="226"/>
      <c r="O224" s="226"/>
      <c r="P224" s="226"/>
      <c r="Q224" s="226"/>
      <c r="R224" s="226"/>
      <c r="S224" s="226"/>
      <c r="T224" s="227"/>
      <c r="AT224" s="228" t="s">
        <v>144</v>
      </c>
      <c r="AU224" s="228" t="s">
        <v>79</v>
      </c>
      <c r="AV224" s="12" t="s">
        <v>76</v>
      </c>
      <c r="AW224" s="12" t="s">
        <v>35</v>
      </c>
      <c r="AX224" s="12" t="s">
        <v>72</v>
      </c>
      <c r="AY224" s="228" t="s">
        <v>134</v>
      </c>
    </row>
    <row r="225" spans="2:65" s="12" customFormat="1" ht="12">
      <c r="B225" s="217"/>
      <c r="C225" s="218"/>
      <c r="D225" s="219" t="s">
        <v>144</v>
      </c>
      <c r="E225" s="220" t="s">
        <v>21</v>
      </c>
      <c r="F225" s="221" t="s">
        <v>245</v>
      </c>
      <c r="G225" s="218"/>
      <c r="H225" s="222" t="s">
        <v>21</v>
      </c>
      <c r="I225" s="223"/>
      <c r="J225" s="218"/>
      <c r="K225" s="218"/>
      <c r="L225" s="224"/>
      <c r="M225" s="225"/>
      <c r="N225" s="226"/>
      <c r="O225" s="226"/>
      <c r="P225" s="226"/>
      <c r="Q225" s="226"/>
      <c r="R225" s="226"/>
      <c r="S225" s="226"/>
      <c r="T225" s="227"/>
      <c r="AT225" s="228" t="s">
        <v>144</v>
      </c>
      <c r="AU225" s="228" t="s">
        <v>79</v>
      </c>
      <c r="AV225" s="12" t="s">
        <v>76</v>
      </c>
      <c r="AW225" s="12" t="s">
        <v>35</v>
      </c>
      <c r="AX225" s="12" t="s">
        <v>72</v>
      </c>
      <c r="AY225" s="228" t="s">
        <v>134</v>
      </c>
    </row>
    <row r="226" spans="2:65" s="13" customFormat="1" ht="12">
      <c r="B226" s="229"/>
      <c r="C226" s="230"/>
      <c r="D226" s="219" t="s">
        <v>144</v>
      </c>
      <c r="E226" s="241" t="s">
        <v>21</v>
      </c>
      <c r="F226" s="242" t="s">
        <v>246</v>
      </c>
      <c r="G226" s="230"/>
      <c r="H226" s="243">
        <v>1.44</v>
      </c>
      <c r="I226" s="235"/>
      <c r="J226" s="230"/>
      <c r="K226" s="230"/>
      <c r="L226" s="236"/>
      <c r="M226" s="237"/>
      <c r="N226" s="238"/>
      <c r="O226" s="238"/>
      <c r="P226" s="238"/>
      <c r="Q226" s="238"/>
      <c r="R226" s="238"/>
      <c r="S226" s="238"/>
      <c r="T226" s="239"/>
      <c r="AT226" s="240" t="s">
        <v>144</v>
      </c>
      <c r="AU226" s="240" t="s">
        <v>79</v>
      </c>
      <c r="AV226" s="13" t="s">
        <v>79</v>
      </c>
      <c r="AW226" s="13" t="s">
        <v>35</v>
      </c>
      <c r="AX226" s="13" t="s">
        <v>72</v>
      </c>
      <c r="AY226" s="240" t="s">
        <v>134</v>
      </c>
    </row>
    <row r="227" spans="2:65" s="12" customFormat="1" ht="12">
      <c r="B227" s="217"/>
      <c r="C227" s="218"/>
      <c r="D227" s="219" t="s">
        <v>144</v>
      </c>
      <c r="E227" s="220" t="s">
        <v>21</v>
      </c>
      <c r="F227" s="221" t="s">
        <v>247</v>
      </c>
      <c r="G227" s="218"/>
      <c r="H227" s="222" t="s">
        <v>21</v>
      </c>
      <c r="I227" s="223"/>
      <c r="J227" s="218"/>
      <c r="K227" s="218"/>
      <c r="L227" s="224"/>
      <c r="M227" s="225"/>
      <c r="N227" s="226"/>
      <c r="O227" s="226"/>
      <c r="P227" s="226"/>
      <c r="Q227" s="226"/>
      <c r="R227" s="226"/>
      <c r="S227" s="226"/>
      <c r="T227" s="227"/>
      <c r="AT227" s="228" t="s">
        <v>144</v>
      </c>
      <c r="AU227" s="228" t="s">
        <v>79</v>
      </c>
      <c r="AV227" s="12" t="s">
        <v>76</v>
      </c>
      <c r="AW227" s="12" t="s">
        <v>35</v>
      </c>
      <c r="AX227" s="12" t="s">
        <v>72</v>
      </c>
      <c r="AY227" s="228" t="s">
        <v>134</v>
      </c>
    </row>
    <row r="228" spans="2:65" s="13" customFormat="1" ht="12">
      <c r="B228" s="229"/>
      <c r="C228" s="230"/>
      <c r="D228" s="219" t="s">
        <v>144</v>
      </c>
      <c r="E228" s="241" t="s">
        <v>21</v>
      </c>
      <c r="F228" s="242" t="s">
        <v>248</v>
      </c>
      <c r="G228" s="230"/>
      <c r="H228" s="243">
        <v>0.9</v>
      </c>
      <c r="I228" s="235"/>
      <c r="J228" s="230"/>
      <c r="K228" s="230"/>
      <c r="L228" s="236"/>
      <c r="M228" s="237"/>
      <c r="N228" s="238"/>
      <c r="O228" s="238"/>
      <c r="P228" s="238"/>
      <c r="Q228" s="238"/>
      <c r="R228" s="238"/>
      <c r="S228" s="238"/>
      <c r="T228" s="239"/>
      <c r="AT228" s="240" t="s">
        <v>144</v>
      </c>
      <c r="AU228" s="240" t="s">
        <v>79</v>
      </c>
      <c r="AV228" s="13" t="s">
        <v>79</v>
      </c>
      <c r="AW228" s="13" t="s">
        <v>35</v>
      </c>
      <c r="AX228" s="13" t="s">
        <v>72</v>
      </c>
      <c r="AY228" s="240" t="s">
        <v>134</v>
      </c>
    </row>
    <row r="229" spans="2:65" s="14" customFormat="1" ht="12">
      <c r="B229" s="244"/>
      <c r="C229" s="245"/>
      <c r="D229" s="231" t="s">
        <v>144</v>
      </c>
      <c r="E229" s="246" t="s">
        <v>21</v>
      </c>
      <c r="F229" s="247" t="s">
        <v>154</v>
      </c>
      <c r="G229" s="245"/>
      <c r="H229" s="248">
        <v>2.34</v>
      </c>
      <c r="I229" s="249"/>
      <c r="J229" s="245"/>
      <c r="K229" s="245"/>
      <c r="L229" s="250"/>
      <c r="M229" s="251"/>
      <c r="N229" s="252"/>
      <c r="O229" s="252"/>
      <c r="P229" s="252"/>
      <c r="Q229" s="252"/>
      <c r="R229" s="252"/>
      <c r="S229" s="252"/>
      <c r="T229" s="253"/>
      <c r="AT229" s="254" t="s">
        <v>144</v>
      </c>
      <c r="AU229" s="254" t="s">
        <v>79</v>
      </c>
      <c r="AV229" s="14" t="s">
        <v>142</v>
      </c>
      <c r="AW229" s="14" t="s">
        <v>35</v>
      </c>
      <c r="AX229" s="14" t="s">
        <v>76</v>
      </c>
      <c r="AY229" s="254" t="s">
        <v>134</v>
      </c>
    </row>
    <row r="230" spans="2:65" s="1" customFormat="1" ht="28.8" customHeight="1">
      <c r="B230" s="42"/>
      <c r="C230" s="205" t="s">
        <v>249</v>
      </c>
      <c r="D230" s="205" t="s">
        <v>137</v>
      </c>
      <c r="E230" s="206" t="s">
        <v>250</v>
      </c>
      <c r="F230" s="207" t="s">
        <v>251</v>
      </c>
      <c r="G230" s="208" t="s">
        <v>242</v>
      </c>
      <c r="H230" s="209">
        <v>2.34</v>
      </c>
      <c r="I230" s="210"/>
      <c r="J230" s="211">
        <f>ROUND(I230*H230,2)</f>
        <v>0</v>
      </c>
      <c r="K230" s="207" t="s">
        <v>141</v>
      </c>
      <c r="L230" s="62"/>
      <c r="M230" s="212" t="s">
        <v>21</v>
      </c>
      <c r="N230" s="213" t="s">
        <v>43</v>
      </c>
      <c r="O230" s="43"/>
      <c r="P230" s="214">
        <f>O230*H230</f>
        <v>0</v>
      </c>
      <c r="Q230" s="214">
        <v>0</v>
      </c>
      <c r="R230" s="214">
        <f>Q230*H230</f>
        <v>0</v>
      </c>
      <c r="S230" s="214">
        <v>0</v>
      </c>
      <c r="T230" s="215">
        <f>S230*H230</f>
        <v>0</v>
      </c>
      <c r="AR230" s="25" t="s">
        <v>142</v>
      </c>
      <c r="AT230" s="25" t="s">
        <v>137</v>
      </c>
      <c r="AU230" s="25" t="s">
        <v>79</v>
      </c>
      <c r="AY230" s="25" t="s">
        <v>134</v>
      </c>
      <c r="BE230" s="216">
        <f>IF(N230="základní",J230,0)</f>
        <v>0</v>
      </c>
      <c r="BF230" s="216">
        <f>IF(N230="snížená",J230,0)</f>
        <v>0</v>
      </c>
      <c r="BG230" s="216">
        <f>IF(N230="zákl. přenesená",J230,0)</f>
        <v>0</v>
      </c>
      <c r="BH230" s="216">
        <f>IF(N230="sníž. přenesená",J230,0)</f>
        <v>0</v>
      </c>
      <c r="BI230" s="216">
        <f>IF(N230="nulová",J230,0)</f>
        <v>0</v>
      </c>
      <c r="BJ230" s="25" t="s">
        <v>76</v>
      </c>
      <c r="BK230" s="216">
        <f>ROUND(I230*H230,2)</f>
        <v>0</v>
      </c>
      <c r="BL230" s="25" t="s">
        <v>142</v>
      </c>
      <c r="BM230" s="25" t="s">
        <v>252</v>
      </c>
    </row>
    <row r="231" spans="2:65" s="1" customFormat="1" ht="84">
      <c r="B231" s="42"/>
      <c r="C231" s="64"/>
      <c r="D231" s="231" t="s">
        <v>159</v>
      </c>
      <c r="E231" s="64"/>
      <c r="F231" s="257" t="s">
        <v>253</v>
      </c>
      <c r="G231" s="64"/>
      <c r="H231" s="64"/>
      <c r="I231" s="173"/>
      <c r="J231" s="64"/>
      <c r="K231" s="64"/>
      <c r="L231" s="62"/>
      <c r="M231" s="256"/>
      <c r="N231" s="43"/>
      <c r="O231" s="43"/>
      <c r="P231" s="43"/>
      <c r="Q231" s="43"/>
      <c r="R231" s="43"/>
      <c r="S231" s="43"/>
      <c r="T231" s="79"/>
      <c r="AT231" s="25" t="s">
        <v>159</v>
      </c>
      <c r="AU231" s="25" t="s">
        <v>79</v>
      </c>
    </row>
    <row r="232" spans="2:65" s="1" customFormat="1" ht="28.8" customHeight="1">
      <c r="B232" s="42"/>
      <c r="C232" s="205" t="s">
        <v>254</v>
      </c>
      <c r="D232" s="205" t="s">
        <v>137</v>
      </c>
      <c r="E232" s="206" t="s">
        <v>255</v>
      </c>
      <c r="F232" s="207" t="s">
        <v>256</v>
      </c>
      <c r="G232" s="208" t="s">
        <v>242</v>
      </c>
      <c r="H232" s="209">
        <v>5</v>
      </c>
      <c r="I232" s="210"/>
      <c r="J232" s="211">
        <f>ROUND(I232*H232,2)</f>
        <v>0</v>
      </c>
      <c r="K232" s="207" t="s">
        <v>141</v>
      </c>
      <c r="L232" s="62"/>
      <c r="M232" s="212" t="s">
        <v>21</v>
      </c>
      <c r="N232" s="213" t="s">
        <v>43</v>
      </c>
      <c r="O232" s="43"/>
      <c r="P232" s="214">
        <f>O232*H232</f>
        <v>0</v>
      </c>
      <c r="Q232" s="214">
        <v>0</v>
      </c>
      <c r="R232" s="214">
        <f>Q232*H232</f>
        <v>0</v>
      </c>
      <c r="S232" s="214">
        <v>0</v>
      </c>
      <c r="T232" s="215">
        <f>S232*H232</f>
        <v>0</v>
      </c>
      <c r="AR232" s="25" t="s">
        <v>142</v>
      </c>
      <c r="AT232" s="25" t="s">
        <v>137</v>
      </c>
      <c r="AU232" s="25" t="s">
        <v>79</v>
      </c>
      <c r="AY232" s="25" t="s">
        <v>134</v>
      </c>
      <c r="BE232" s="216">
        <f>IF(N232="základní",J232,0)</f>
        <v>0</v>
      </c>
      <c r="BF232" s="216">
        <f>IF(N232="snížená",J232,0)</f>
        <v>0</v>
      </c>
      <c r="BG232" s="216">
        <f>IF(N232="zákl. přenesená",J232,0)</f>
        <v>0</v>
      </c>
      <c r="BH232" s="216">
        <f>IF(N232="sníž. přenesená",J232,0)</f>
        <v>0</v>
      </c>
      <c r="BI232" s="216">
        <f>IF(N232="nulová",J232,0)</f>
        <v>0</v>
      </c>
      <c r="BJ232" s="25" t="s">
        <v>76</v>
      </c>
      <c r="BK232" s="216">
        <f>ROUND(I232*H232,2)</f>
        <v>0</v>
      </c>
      <c r="BL232" s="25" t="s">
        <v>142</v>
      </c>
      <c r="BM232" s="25" t="s">
        <v>257</v>
      </c>
    </row>
    <row r="233" spans="2:65" s="1" customFormat="1" ht="84">
      <c r="B233" s="42"/>
      <c r="C233" s="64"/>
      <c r="D233" s="231" t="s">
        <v>159</v>
      </c>
      <c r="E233" s="64"/>
      <c r="F233" s="257" t="s">
        <v>253</v>
      </c>
      <c r="G233" s="64"/>
      <c r="H233" s="64"/>
      <c r="I233" s="173"/>
      <c r="J233" s="64"/>
      <c r="K233" s="64"/>
      <c r="L233" s="62"/>
      <c r="M233" s="256"/>
      <c r="N233" s="43"/>
      <c r="O233" s="43"/>
      <c r="P233" s="43"/>
      <c r="Q233" s="43"/>
      <c r="R233" s="43"/>
      <c r="S233" s="43"/>
      <c r="T233" s="79"/>
      <c r="AT233" s="25" t="s">
        <v>159</v>
      </c>
      <c r="AU233" s="25" t="s">
        <v>79</v>
      </c>
    </row>
    <row r="234" spans="2:65" s="1" customFormat="1" ht="28.8" customHeight="1">
      <c r="B234" s="42"/>
      <c r="C234" s="205" t="s">
        <v>258</v>
      </c>
      <c r="D234" s="205" t="s">
        <v>137</v>
      </c>
      <c r="E234" s="206" t="s">
        <v>259</v>
      </c>
      <c r="F234" s="207" t="s">
        <v>260</v>
      </c>
      <c r="G234" s="208" t="s">
        <v>140</v>
      </c>
      <c r="H234" s="209">
        <v>6.6150000000000002</v>
      </c>
      <c r="I234" s="210"/>
      <c r="J234" s="211">
        <f>ROUND(I234*H234,2)</f>
        <v>0</v>
      </c>
      <c r="K234" s="207" t="s">
        <v>141</v>
      </c>
      <c r="L234" s="62"/>
      <c r="M234" s="212" t="s">
        <v>21</v>
      </c>
      <c r="N234" s="213" t="s">
        <v>43</v>
      </c>
      <c r="O234" s="43"/>
      <c r="P234" s="214">
        <f>O234*H234</f>
        <v>0</v>
      </c>
      <c r="Q234" s="214">
        <v>7.4260000000000007E-2</v>
      </c>
      <c r="R234" s="214">
        <f>Q234*H234</f>
        <v>0.49122990000000005</v>
      </c>
      <c r="S234" s="214">
        <v>0</v>
      </c>
      <c r="T234" s="215">
        <f>S234*H234</f>
        <v>0</v>
      </c>
      <c r="AR234" s="25" t="s">
        <v>142</v>
      </c>
      <c r="AT234" s="25" t="s">
        <v>137</v>
      </c>
      <c r="AU234" s="25" t="s">
        <v>79</v>
      </c>
      <c r="AY234" s="25" t="s">
        <v>134</v>
      </c>
      <c r="BE234" s="216">
        <f>IF(N234="základní",J234,0)</f>
        <v>0</v>
      </c>
      <c r="BF234" s="216">
        <f>IF(N234="snížená",J234,0)</f>
        <v>0</v>
      </c>
      <c r="BG234" s="216">
        <f>IF(N234="zákl. přenesená",J234,0)</f>
        <v>0</v>
      </c>
      <c r="BH234" s="216">
        <f>IF(N234="sníž. přenesená",J234,0)</f>
        <v>0</v>
      </c>
      <c r="BI234" s="216">
        <f>IF(N234="nulová",J234,0)</f>
        <v>0</v>
      </c>
      <c r="BJ234" s="25" t="s">
        <v>76</v>
      </c>
      <c r="BK234" s="216">
        <f>ROUND(I234*H234,2)</f>
        <v>0</v>
      </c>
      <c r="BL234" s="25" t="s">
        <v>142</v>
      </c>
      <c r="BM234" s="25" t="s">
        <v>261</v>
      </c>
    </row>
    <row r="235" spans="2:65" s="1" customFormat="1" ht="60">
      <c r="B235" s="42"/>
      <c r="C235" s="64"/>
      <c r="D235" s="219" t="s">
        <v>159</v>
      </c>
      <c r="E235" s="64"/>
      <c r="F235" s="255" t="s">
        <v>262</v>
      </c>
      <c r="G235" s="64"/>
      <c r="H235" s="64"/>
      <c r="I235" s="173"/>
      <c r="J235" s="64"/>
      <c r="K235" s="64"/>
      <c r="L235" s="62"/>
      <c r="M235" s="256"/>
      <c r="N235" s="43"/>
      <c r="O235" s="43"/>
      <c r="P235" s="43"/>
      <c r="Q235" s="43"/>
      <c r="R235" s="43"/>
      <c r="S235" s="43"/>
      <c r="T235" s="79"/>
      <c r="AT235" s="25" t="s">
        <v>159</v>
      </c>
      <c r="AU235" s="25" t="s">
        <v>79</v>
      </c>
    </row>
    <row r="236" spans="2:65" s="12" customFormat="1" ht="12">
      <c r="B236" s="217"/>
      <c r="C236" s="218"/>
      <c r="D236" s="219" t="s">
        <v>144</v>
      </c>
      <c r="E236" s="220" t="s">
        <v>21</v>
      </c>
      <c r="F236" s="221" t="s">
        <v>145</v>
      </c>
      <c r="G236" s="218"/>
      <c r="H236" s="222" t="s">
        <v>21</v>
      </c>
      <c r="I236" s="223"/>
      <c r="J236" s="218"/>
      <c r="K236" s="218"/>
      <c r="L236" s="224"/>
      <c r="M236" s="225"/>
      <c r="N236" s="226"/>
      <c r="O236" s="226"/>
      <c r="P236" s="226"/>
      <c r="Q236" s="226"/>
      <c r="R236" s="226"/>
      <c r="S236" s="226"/>
      <c r="T236" s="227"/>
      <c r="AT236" s="228" t="s">
        <v>144</v>
      </c>
      <c r="AU236" s="228" t="s">
        <v>79</v>
      </c>
      <c r="AV236" s="12" t="s">
        <v>76</v>
      </c>
      <c r="AW236" s="12" t="s">
        <v>35</v>
      </c>
      <c r="AX236" s="12" t="s">
        <v>72</v>
      </c>
      <c r="AY236" s="228" t="s">
        <v>134</v>
      </c>
    </row>
    <row r="237" spans="2:65" s="13" customFormat="1" ht="12">
      <c r="B237" s="229"/>
      <c r="C237" s="230"/>
      <c r="D237" s="219" t="s">
        <v>144</v>
      </c>
      <c r="E237" s="241" t="s">
        <v>21</v>
      </c>
      <c r="F237" s="242" t="s">
        <v>263</v>
      </c>
      <c r="G237" s="230"/>
      <c r="H237" s="243">
        <v>1.0349999999999999</v>
      </c>
      <c r="I237" s="235"/>
      <c r="J237" s="230"/>
      <c r="K237" s="230"/>
      <c r="L237" s="236"/>
      <c r="M237" s="237"/>
      <c r="N237" s="238"/>
      <c r="O237" s="238"/>
      <c r="P237" s="238"/>
      <c r="Q237" s="238"/>
      <c r="R237" s="238"/>
      <c r="S237" s="238"/>
      <c r="T237" s="239"/>
      <c r="AT237" s="240" t="s">
        <v>144</v>
      </c>
      <c r="AU237" s="240" t="s">
        <v>79</v>
      </c>
      <c r="AV237" s="13" t="s">
        <v>79</v>
      </c>
      <c r="AW237" s="13" t="s">
        <v>35</v>
      </c>
      <c r="AX237" s="13" t="s">
        <v>72</v>
      </c>
      <c r="AY237" s="240" t="s">
        <v>134</v>
      </c>
    </row>
    <row r="238" spans="2:65" s="13" customFormat="1" ht="12">
      <c r="B238" s="229"/>
      <c r="C238" s="230"/>
      <c r="D238" s="219" t="s">
        <v>144</v>
      </c>
      <c r="E238" s="241" t="s">
        <v>21</v>
      </c>
      <c r="F238" s="242" t="s">
        <v>264</v>
      </c>
      <c r="G238" s="230"/>
      <c r="H238" s="243">
        <v>2.16</v>
      </c>
      <c r="I238" s="235"/>
      <c r="J238" s="230"/>
      <c r="K238" s="230"/>
      <c r="L238" s="236"/>
      <c r="M238" s="237"/>
      <c r="N238" s="238"/>
      <c r="O238" s="238"/>
      <c r="P238" s="238"/>
      <c r="Q238" s="238"/>
      <c r="R238" s="238"/>
      <c r="S238" s="238"/>
      <c r="T238" s="239"/>
      <c r="AT238" s="240" t="s">
        <v>144</v>
      </c>
      <c r="AU238" s="240" t="s">
        <v>79</v>
      </c>
      <c r="AV238" s="13" t="s">
        <v>79</v>
      </c>
      <c r="AW238" s="13" t="s">
        <v>35</v>
      </c>
      <c r="AX238" s="13" t="s">
        <v>72</v>
      </c>
      <c r="AY238" s="240" t="s">
        <v>134</v>
      </c>
    </row>
    <row r="239" spans="2:65" s="13" customFormat="1" ht="12">
      <c r="B239" s="229"/>
      <c r="C239" s="230"/>
      <c r="D239" s="219" t="s">
        <v>144</v>
      </c>
      <c r="E239" s="241" t="s">
        <v>21</v>
      </c>
      <c r="F239" s="242" t="s">
        <v>265</v>
      </c>
      <c r="G239" s="230"/>
      <c r="H239" s="243">
        <v>0.45</v>
      </c>
      <c r="I239" s="235"/>
      <c r="J239" s="230"/>
      <c r="K239" s="230"/>
      <c r="L239" s="236"/>
      <c r="M239" s="237"/>
      <c r="N239" s="238"/>
      <c r="O239" s="238"/>
      <c r="P239" s="238"/>
      <c r="Q239" s="238"/>
      <c r="R239" s="238"/>
      <c r="S239" s="238"/>
      <c r="T239" s="239"/>
      <c r="AT239" s="240" t="s">
        <v>144</v>
      </c>
      <c r="AU239" s="240" t="s">
        <v>79</v>
      </c>
      <c r="AV239" s="13" t="s">
        <v>79</v>
      </c>
      <c r="AW239" s="13" t="s">
        <v>35</v>
      </c>
      <c r="AX239" s="13" t="s">
        <v>72</v>
      </c>
      <c r="AY239" s="240" t="s">
        <v>134</v>
      </c>
    </row>
    <row r="240" spans="2:65" s="13" customFormat="1" ht="12">
      <c r="B240" s="229"/>
      <c r="C240" s="230"/>
      <c r="D240" s="219" t="s">
        <v>144</v>
      </c>
      <c r="E240" s="241" t="s">
        <v>21</v>
      </c>
      <c r="F240" s="242" t="s">
        <v>266</v>
      </c>
      <c r="G240" s="230"/>
      <c r="H240" s="243">
        <v>0.9</v>
      </c>
      <c r="I240" s="235"/>
      <c r="J240" s="230"/>
      <c r="K240" s="230"/>
      <c r="L240" s="236"/>
      <c r="M240" s="237"/>
      <c r="N240" s="238"/>
      <c r="O240" s="238"/>
      <c r="P240" s="238"/>
      <c r="Q240" s="238"/>
      <c r="R240" s="238"/>
      <c r="S240" s="238"/>
      <c r="T240" s="239"/>
      <c r="AT240" s="240" t="s">
        <v>144</v>
      </c>
      <c r="AU240" s="240" t="s">
        <v>79</v>
      </c>
      <c r="AV240" s="13" t="s">
        <v>79</v>
      </c>
      <c r="AW240" s="13" t="s">
        <v>35</v>
      </c>
      <c r="AX240" s="13" t="s">
        <v>72</v>
      </c>
      <c r="AY240" s="240" t="s">
        <v>134</v>
      </c>
    </row>
    <row r="241" spans="2:65" s="13" customFormat="1" ht="12">
      <c r="B241" s="229"/>
      <c r="C241" s="230"/>
      <c r="D241" s="219" t="s">
        <v>144</v>
      </c>
      <c r="E241" s="241" t="s">
        <v>21</v>
      </c>
      <c r="F241" s="242" t="s">
        <v>267</v>
      </c>
      <c r="G241" s="230"/>
      <c r="H241" s="243">
        <v>0.72</v>
      </c>
      <c r="I241" s="235"/>
      <c r="J241" s="230"/>
      <c r="K241" s="230"/>
      <c r="L241" s="236"/>
      <c r="M241" s="237"/>
      <c r="N241" s="238"/>
      <c r="O241" s="238"/>
      <c r="P241" s="238"/>
      <c r="Q241" s="238"/>
      <c r="R241" s="238"/>
      <c r="S241" s="238"/>
      <c r="T241" s="239"/>
      <c r="AT241" s="240" t="s">
        <v>144</v>
      </c>
      <c r="AU241" s="240" t="s">
        <v>79</v>
      </c>
      <c r="AV241" s="13" t="s">
        <v>79</v>
      </c>
      <c r="AW241" s="13" t="s">
        <v>35</v>
      </c>
      <c r="AX241" s="13" t="s">
        <v>72</v>
      </c>
      <c r="AY241" s="240" t="s">
        <v>134</v>
      </c>
    </row>
    <row r="242" spans="2:65" s="13" customFormat="1" ht="12">
      <c r="B242" s="229"/>
      <c r="C242" s="230"/>
      <c r="D242" s="219" t="s">
        <v>144</v>
      </c>
      <c r="E242" s="241" t="s">
        <v>21</v>
      </c>
      <c r="F242" s="242" t="s">
        <v>268</v>
      </c>
      <c r="G242" s="230"/>
      <c r="H242" s="243">
        <v>1.35</v>
      </c>
      <c r="I242" s="235"/>
      <c r="J242" s="230"/>
      <c r="K242" s="230"/>
      <c r="L242" s="236"/>
      <c r="M242" s="237"/>
      <c r="N242" s="238"/>
      <c r="O242" s="238"/>
      <c r="P242" s="238"/>
      <c r="Q242" s="238"/>
      <c r="R242" s="238"/>
      <c r="S242" s="238"/>
      <c r="T242" s="239"/>
      <c r="AT242" s="240" t="s">
        <v>144</v>
      </c>
      <c r="AU242" s="240" t="s">
        <v>79</v>
      </c>
      <c r="AV242" s="13" t="s">
        <v>79</v>
      </c>
      <c r="AW242" s="13" t="s">
        <v>35</v>
      </c>
      <c r="AX242" s="13" t="s">
        <v>72</v>
      </c>
      <c r="AY242" s="240" t="s">
        <v>134</v>
      </c>
    </row>
    <row r="243" spans="2:65" s="14" customFormat="1" ht="12">
      <c r="B243" s="244"/>
      <c r="C243" s="245"/>
      <c r="D243" s="231" t="s">
        <v>144</v>
      </c>
      <c r="E243" s="246" t="s">
        <v>21</v>
      </c>
      <c r="F243" s="247" t="s">
        <v>154</v>
      </c>
      <c r="G243" s="245"/>
      <c r="H243" s="248">
        <v>6.6150000000000002</v>
      </c>
      <c r="I243" s="249"/>
      <c r="J243" s="245"/>
      <c r="K243" s="245"/>
      <c r="L243" s="250"/>
      <c r="M243" s="251"/>
      <c r="N243" s="252"/>
      <c r="O243" s="252"/>
      <c r="P243" s="252"/>
      <c r="Q243" s="252"/>
      <c r="R243" s="252"/>
      <c r="S243" s="252"/>
      <c r="T243" s="253"/>
      <c r="AT243" s="254" t="s">
        <v>144</v>
      </c>
      <c r="AU243" s="254" t="s">
        <v>79</v>
      </c>
      <c r="AV243" s="14" t="s">
        <v>142</v>
      </c>
      <c r="AW243" s="14" t="s">
        <v>35</v>
      </c>
      <c r="AX243" s="14" t="s">
        <v>76</v>
      </c>
      <c r="AY243" s="254" t="s">
        <v>134</v>
      </c>
    </row>
    <row r="244" spans="2:65" s="1" customFormat="1" ht="20.399999999999999" customHeight="1">
      <c r="B244" s="42"/>
      <c r="C244" s="205" t="s">
        <v>269</v>
      </c>
      <c r="D244" s="205" t="s">
        <v>137</v>
      </c>
      <c r="E244" s="206" t="s">
        <v>270</v>
      </c>
      <c r="F244" s="207" t="s">
        <v>271</v>
      </c>
      <c r="G244" s="208" t="s">
        <v>202</v>
      </c>
      <c r="H244" s="209">
        <v>3.55</v>
      </c>
      <c r="I244" s="210"/>
      <c r="J244" s="211">
        <f>ROUND(I244*H244,2)</f>
        <v>0</v>
      </c>
      <c r="K244" s="207" t="s">
        <v>21</v>
      </c>
      <c r="L244" s="62"/>
      <c r="M244" s="212" t="s">
        <v>21</v>
      </c>
      <c r="N244" s="213" t="s">
        <v>43</v>
      </c>
      <c r="O244" s="43"/>
      <c r="P244" s="214">
        <f>O244*H244</f>
        <v>0</v>
      </c>
      <c r="Q244" s="214">
        <v>0</v>
      </c>
      <c r="R244" s="214">
        <f>Q244*H244</f>
        <v>0</v>
      </c>
      <c r="S244" s="214">
        <v>0</v>
      </c>
      <c r="T244" s="215">
        <f>S244*H244</f>
        <v>0</v>
      </c>
      <c r="AR244" s="25" t="s">
        <v>142</v>
      </c>
      <c r="AT244" s="25" t="s">
        <v>137</v>
      </c>
      <c r="AU244" s="25" t="s">
        <v>79</v>
      </c>
      <c r="AY244" s="25" t="s">
        <v>134</v>
      </c>
      <c r="BE244" s="216">
        <f>IF(N244="základní",J244,0)</f>
        <v>0</v>
      </c>
      <c r="BF244" s="216">
        <f>IF(N244="snížená",J244,0)</f>
        <v>0</v>
      </c>
      <c r="BG244" s="216">
        <f>IF(N244="zákl. přenesená",J244,0)</f>
        <v>0</v>
      </c>
      <c r="BH244" s="216">
        <f>IF(N244="sníž. přenesená",J244,0)</f>
        <v>0</v>
      </c>
      <c r="BI244" s="216">
        <f>IF(N244="nulová",J244,0)</f>
        <v>0</v>
      </c>
      <c r="BJ244" s="25" t="s">
        <v>76</v>
      </c>
      <c r="BK244" s="216">
        <f>ROUND(I244*H244,2)</f>
        <v>0</v>
      </c>
      <c r="BL244" s="25" t="s">
        <v>142</v>
      </c>
      <c r="BM244" s="25" t="s">
        <v>272</v>
      </c>
    </row>
    <row r="245" spans="2:65" s="12" customFormat="1" ht="12">
      <c r="B245" s="217"/>
      <c r="C245" s="218"/>
      <c r="D245" s="219" t="s">
        <v>144</v>
      </c>
      <c r="E245" s="220" t="s">
        <v>21</v>
      </c>
      <c r="F245" s="221" t="s">
        <v>145</v>
      </c>
      <c r="G245" s="218"/>
      <c r="H245" s="222" t="s">
        <v>21</v>
      </c>
      <c r="I245" s="223"/>
      <c r="J245" s="218"/>
      <c r="K245" s="218"/>
      <c r="L245" s="224"/>
      <c r="M245" s="225"/>
      <c r="N245" s="226"/>
      <c r="O245" s="226"/>
      <c r="P245" s="226"/>
      <c r="Q245" s="226"/>
      <c r="R245" s="226"/>
      <c r="S245" s="226"/>
      <c r="T245" s="227"/>
      <c r="AT245" s="228" t="s">
        <v>144</v>
      </c>
      <c r="AU245" s="228" t="s">
        <v>79</v>
      </c>
      <c r="AV245" s="12" t="s">
        <v>76</v>
      </c>
      <c r="AW245" s="12" t="s">
        <v>35</v>
      </c>
      <c r="AX245" s="12" t="s">
        <v>72</v>
      </c>
      <c r="AY245" s="228" t="s">
        <v>134</v>
      </c>
    </row>
    <row r="246" spans="2:65" s="12" customFormat="1" ht="12">
      <c r="B246" s="217"/>
      <c r="C246" s="218"/>
      <c r="D246" s="219" t="s">
        <v>144</v>
      </c>
      <c r="E246" s="220" t="s">
        <v>21</v>
      </c>
      <c r="F246" s="221" t="s">
        <v>172</v>
      </c>
      <c r="G246" s="218"/>
      <c r="H246" s="222" t="s">
        <v>21</v>
      </c>
      <c r="I246" s="223"/>
      <c r="J246" s="218"/>
      <c r="K246" s="218"/>
      <c r="L246" s="224"/>
      <c r="M246" s="225"/>
      <c r="N246" s="226"/>
      <c r="O246" s="226"/>
      <c r="P246" s="226"/>
      <c r="Q246" s="226"/>
      <c r="R246" s="226"/>
      <c r="S246" s="226"/>
      <c r="T246" s="227"/>
      <c r="AT246" s="228" t="s">
        <v>144</v>
      </c>
      <c r="AU246" s="228" t="s">
        <v>79</v>
      </c>
      <c r="AV246" s="12" t="s">
        <v>76</v>
      </c>
      <c r="AW246" s="12" t="s">
        <v>35</v>
      </c>
      <c r="AX246" s="12" t="s">
        <v>72</v>
      </c>
      <c r="AY246" s="228" t="s">
        <v>134</v>
      </c>
    </row>
    <row r="247" spans="2:65" s="13" customFormat="1" ht="12">
      <c r="B247" s="229"/>
      <c r="C247" s="230"/>
      <c r="D247" s="219" t="s">
        <v>144</v>
      </c>
      <c r="E247" s="241" t="s">
        <v>21</v>
      </c>
      <c r="F247" s="242" t="s">
        <v>273</v>
      </c>
      <c r="G247" s="230"/>
      <c r="H247" s="243">
        <v>3.55</v>
      </c>
      <c r="I247" s="235"/>
      <c r="J247" s="230"/>
      <c r="K247" s="230"/>
      <c r="L247" s="236"/>
      <c r="M247" s="237"/>
      <c r="N247" s="238"/>
      <c r="O247" s="238"/>
      <c r="P247" s="238"/>
      <c r="Q247" s="238"/>
      <c r="R247" s="238"/>
      <c r="S247" s="238"/>
      <c r="T247" s="239"/>
      <c r="AT247" s="240" t="s">
        <v>144</v>
      </c>
      <c r="AU247" s="240" t="s">
        <v>79</v>
      </c>
      <c r="AV247" s="13" t="s">
        <v>79</v>
      </c>
      <c r="AW247" s="13" t="s">
        <v>35</v>
      </c>
      <c r="AX247" s="13" t="s">
        <v>76</v>
      </c>
      <c r="AY247" s="240" t="s">
        <v>134</v>
      </c>
    </row>
    <row r="248" spans="2:65" s="13" customFormat="1" ht="12">
      <c r="B248" s="229"/>
      <c r="C248" s="230"/>
      <c r="D248" s="219" t="s">
        <v>144</v>
      </c>
      <c r="E248" s="241" t="s">
        <v>21</v>
      </c>
      <c r="F248" s="242" t="s">
        <v>21</v>
      </c>
      <c r="G248" s="230"/>
      <c r="H248" s="243">
        <v>0</v>
      </c>
      <c r="I248" s="235"/>
      <c r="J248" s="230"/>
      <c r="K248" s="230"/>
      <c r="L248" s="236"/>
      <c r="M248" s="237"/>
      <c r="N248" s="238"/>
      <c r="O248" s="238"/>
      <c r="P248" s="238"/>
      <c r="Q248" s="238"/>
      <c r="R248" s="238"/>
      <c r="S248" s="238"/>
      <c r="T248" s="239"/>
      <c r="AT248" s="240" t="s">
        <v>144</v>
      </c>
      <c r="AU248" s="240" t="s">
        <v>79</v>
      </c>
      <c r="AV248" s="13" t="s">
        <v>79</v>
      </c>
      <c r="AW248" s="13" t="s">
        <v>35</v>
      </c>
      <c r="AX248" s="13" t="s">
        <v>72</v>
      </c>
      <c r="AY248" s="240" t="s">
        <v>134</v>
      </c>
    </row>
    <row r="249" spans="2:65" s="13" customFormat="1" ht="12">
      <c r="B249" s="229"/>
      <c r="C249" s="230"/>
      <c r="D249" s="219" t="s">
        <v>144</v>
      </c>
      <c r="E249" s="241" t="s">
        <v>21</v>
      </c>
      <c r="F249" s="242" t="s">
        <v>21</v>
      </c>
      <c r="G249" s="230"/>
      <c r="H249" s="243">
        <v>0</v>
      </c>
      <c r="I249" s="235"/>
      <c r="J249" s="230"/>
      <c r="K249" s="230"/>
      <c r="L249" s="236"/>
      <c r="M249" s="237"/>
      <c r="N249" s="238"/>
      <c r="O249" s="238"/>
      <c r="P249" s="238"/>
      <c r="Q249" s="238"/>
      <c r="R249" s="238"/>
      <c r="S249" s="238"/>
      <c r="T249" s="239"/>
      <c r="AT249" s="240" t="s">
        <v>144</v>
      </c>
      <c r="AU249" s="240" t="s">
        <v>79</v>
      </c>
      <c r="AV249" s="13" t="s">
        <v>79</v>
      </c>
      <c r="AW249" s="13" t="s">
        <v>35</v>
      </c>
      <c r="AX249" s="13" t="s">
        <v>72</v>
      </c>
      <c r="AY249" s="240" t="s">
        <v>134</v>
      </c>
    </row>
    <row r="250" spans="2:65" s="13" customFormat="1" ht="12">
      <c r="B250" s="229"/>
      <c r="C250" s="230"/>
      <c r="D250" s="219" t="s">
        <v>144</v>
      </c>
      <c r="E250" s="241" t="s">
        <v>21</v>
      </c>
      <c r="F250" s="242" t="s">
        <v>21</v>
      </c>
      <c r="G250" s="230"/>
      <c r="H250" s="243">
        <v>0</v>
      </c>
      <c r="I250" s="235"/>
      <c r="J250" s="230"/>
      <c r="K250" s="230"/>
      <c r="L250" s="236"/>
      <c r="M250" s="237"/>
      <c r="N250" s="238"/>
      <c r="O250" s="238"/>
      <c r="P250" s="238"/>
      <c r="Q250" s="238"/>
      <c r="R250" s="238"/>
      <c r="S250" s="238"/>
      <c r="T250" s="239"/>
      <c r="AT250" s="240" t="s">
        <v>144</v>
      </c>
      <c r="AU250" s="240" t="s">
        <v>79</v>
      </c>
      <c r="AV250" s="13" t="s">
        <v>79</v>
      </c>
      <c r="AW250" s="13" t="s">
        <v>35</v>
      </c>
      <c r="AX250" s="13" t="s">
        <v>72</v>
      </c>
      <c r="AY250" s="240" t="s">
        <v>134</v>
      </c>
    </row>
    <row r="251" spans="2:65" s="13" customFormat="1" ht="12">
      <c r="B251" s="229"/>
      <c r="C251" s="230"/>
      <c r="D251" s="219" t="s">
        <v>144</v>
      </c>
      <c r="E251" s="241" t="s">
        <v>21</v>
      </c>
      <c r="F251" s="242" t="s">
        <v>21</v>
      </c>
      <c r="G251" s="230"/>
      <c r="H251" s="243">
        <v>0</v>
      </c>
      <c r="I251" s="235"/>
      <c r="J251" s="230"/>
      <c r="K251" s="230"/>
      <c r="L251" s="236"/>
      <c r="M251" s="237"/>
      <c r="N251" s="238"/>
      <c r="O251" s="238"/>
      <c r="P251" s="238"/>
      <c r="Q251" s="238"/>
      <c r="R251" s="238"/>
      <c r="S251" s="238"/>
      <c r="T251" s="239"/>
      <c r="AT251" s="240" t="s">
        <v>144</v>
      </c>
      <c r="AU251" s="240" t="s">
        <v>79</v>
      </c>
      <c r="AV251" s="13" t="s">
        <v>79</v>
      </c>
      <c r="AW251" s="13" t="s">
        <v>35</v>
      </c>
      <c r="AX251" s="13" t="s">
        <v>72</v>
      </c>
      <c r="AY251" s="240" t="s">
        <v>134</v>
      </c>
    </row>
    <row r="252" spans="2:65" s="13" customFormat="1" ht="12">
      <c r="B252" s="229"/>
      <c r="C252" s="230"/>
      <c r="D252" s="219" t="s">
        <v>144</v>
      </c>
      <c r="E252" s="241" t="s">
        <v>21</v>
      </c>
      <c r="F252" s="242" t="s">
        <v>21</v>
      </c>
      <c r="G252" s="230"/>
      <c r="H252" s="243">
        <v>0</v>
      </c>
      <c r="I252" s="235"/>
      <c r="J252" s="230"/>
      <c r="K252" s="230"/>
      <c r="L252" s="236"/>
      <c r="M252" s="237"/>
      <c r="N252" s="238"/>
      <c r="O252" s="238"/>
      <c r="P252" s="238"/>
      <c r="Q252" s="238"/>
      <c r="R252" s="238"/>
      <c r="S252" s="238"/>
      <c r="T252" s="239"/>
      <c r="AT252" s="240" t="s">
        <v>144</v>
      </c>
      <c r="AU252" s="240" t="s">
        <v>79</v>
      </c>
      <c r="AV252" s="13" t="s">
        <v>79</v>
      </c>
      <c r="AW252" s="13" t="s">
        <v>35</v>
      </c>
      <c r="AX252" s="13" t="s">
        <v>72</v>
      </c>
      <c r="AY252" s="240" t="s">
        <v>134</v>
      </c>
    </row>
    <row r="253" spans="2:65" s="13" customFormat="1" ht="12">
      <c r="B253" s="229"/>
      <c r="C253" s="230"/>
      <c r="D253" s="219" t="s">
        <v>144</v>
      </c>
      <c r="E253" s="241" t="s">
        <v>21</v>
      </c>
      <c r="F253" s="242" t="s">
        <v>21</v>
      </c>
      <c r="G253" s="230"/>
      <c r="H253" s="243">
        <v>0</v>
      </c>
      <c r="I253" s="235"/>
      <c r="J253" s="230"/>
      <c r="K253" s="230"/>
      <c r="L253" s="236"/>
      <c r="M253" s="237"/>
      <c r="N253" s="238"/>
      <c r="O253" s="238"/>
      <c r="P253" s="238"/>
      <c r="Q253" s="238"/>
      <c r="R253" s="238"/>
      <c r="S253" s="238"/>
      <c r="T253" s="239"/>
      <c r="AT253" s="240" t="s">
        <v>144</v>
      </c>
      <c r="AU253" s="240" t="s">
        <v>79</v>
      </c>
      <c r="AV253" s="13" t="s">
        <v>79</v>
      </c>
      <c r="AW253" s="13" t="s">
        <v>35</v>
      </c>
      <c r="AX253" s="13" t="s">
        <v>72</v>
      </c>
      <c r="AY253" s="240" t="s">
        <v>134</v>
      </c>
    </row>
    <row r="254" spans="2:65" s="13" customFormat="1" ht="12">
      <c r="B254" s="229"/>
      <c r="C254" s="230"/>
      <c r="D254" s="219" t="s">
        <v>144</v>
      </c>
      <c r="E254" s="241" t="s">
        <v>21</v>
      </c>
      <c r="F254" s="242" t="s">
        <v>21</v>
      </c>
      <c r="G254" s="230"/>
      <c r="H254" s="243">
        <v>0</v>
      </c>
      <c r="I254" s="235"/>
      <c r="J254" s="230"/>
      <c r="K254" s="230"/>
      <c r="L254" s="236"/>
      <c r="M254" s="237"/>
      <c r="N254" s="238"/>
      <c r="O254" s="238"/>
      <c r="P254" s="238"/>
      <c r="Q254" s="238"/>
      <c r="R254" s="238"/>
      <c r="S254" s="238"/>
      <c r="T254" s="239"/>
      <c r="AT254" s="240" t="s">
        <v>144</v>
      </c>
      <c r="AU254" s="240" t="s">
        <v>79</v>
      </c>
      <c r="AV254" s="13" t="s">
        <v>79</v>
      </c>
      <c r="AW254" s="13" t="s">
        <v>35</v>
      </c>
      <c r="AX254" s="13" t="s">
        <v>72</v>
      </c>
      <c r="AY254" s="240" t="s">
        <v>134</v>
      </c>
    </row>
    <row r="255" spans="2:65" s="13" customFormat="1" ht="12">
      <c r="B255" s="229"/>
      <c r="C255" s="230"/>
      <c r="D255" s="219" t="s">
        <v>144</v>
      </c>
      <c r="E255" s="241" t="s">
        <v>21</v>
      </c>
      <c r="F255" s="242" t="s">
        <v>21</v>
      </c>
      <c r="G255" s="230"/>
      <c r="H255" s="243">
        <v>0</v>
      </c>
      <c r="I255" s="235"/>
      <c r="J255" s="230"/>
      <c r="K255" s="230"/>
      <c r="L255" s="236"/>
      <c r="M255" s="237"/>
      <c r="N255" s="238"/>
      <c r="O255" s="238"/>
      <c r="P255" s="238"/>
      <c r="Q255" s="238"/>
      <c r="R255" s="238"/>
      <c r="S255" s="238"/>
      <c r="T255" s="239"/>
      <c r="AT255" s="240" t="s">
        <v>144</v>
      </c>
      <c r="AU255" s="240" t="s">
        <v>79</v>
      </c>
      <c r="AV255" s="13" t="s">
        <v>79</v>
      </c>
      <c r="AW255" s="13" t="s">
        <v>35</v>
      </c>
      <c r="AX255" s="13" t="s">
        <v>72</v>
      </c>
      <c r="AY255" s="240" t="s">
        <v>134</v>
      </c>
    </row>
    <row r="256" spans="2:65" s="13" customFormat="1" ht="12">
      <c r="B256" s="229"/>
      <c r="C256" s="230"/>
      <c r="D256" s="219" t="s">
        <v>144</v>
      </c>
      <c r="E256" s="241" t="s">
        <v>21</v>
      </c>
      <c r="F256" s="242" t="s">
        <v>21</v>
      </c>
      <c r="G256" s="230"/>
      <c r="H256" s="243">
        <v>0</v>
      </c>
      <c r="I256" s="235"/>
      <c r="J256" s="230"/>
      <c r="K256" s="230"/>
      <c r="L256" s="236"/>
      <c r="M256" s="237"/>
      <c r="N256" s="238"/>
      <c r="O256" s="238"/>
      <c r="P256" s="238"/>
      <c r="Q256" s="238"/>
      <c r="R256" s="238"/>
      <c r="S256" s="238"/>
      <c r="T256" s="239"/>
      <c r="AT256" s="240" t="s">
        <v>144</v>
      </c>
      <c r="AU256" s="240" t="s">
        <v>79</v>
      </c>
      <c r="AV256" s="13" t="s">
        <v>79</v>
      </c>
      <c r="AW256" s="13" t="s">
        <v>35</v>
      </c>
      <c r="AX256" s="13" t="s">
        <v>72</v>
      </c>
      <c r="AY256" s="240" t="s">
        <v>134</v>
      </c>
    </row>
    <row r="257" spans="2:65" s="13" customFormat="1" ht="12">
      <c r="B257" s="229"/>
      <c r="C257" s="230"/>
      <c r="D257" s="219" t="s">
        <v>144</v>
      </c>
      <c r="E257" s="241" t="s">
        <v>21</v>
      </c>
      <c r="F257" s="242" t="s">
        <v>21</v>
      </c>
      <c r="G257" s="230"/>
      <c r="H257" s="243">
        <v>0</v>
      </c>
      <c r="I257" s="235"/>
      <c r="J257" s="230"/>
      <c r="K257" s="230"/>
      <c r="L257" s="236"/>
      <c r="M257" s="237"/>
      <c r="N257" s="238"/>
      <c r="O257" s="238"/>
      <c r="P257" s="238"/>
      <c r="Q257" s="238"/>
      <c r="R257" s="238"/>
      <c r="S257" s="238"/>
      <c r="T257" s="239"/>
      <c r="AT257" s="240" t="s">
        <v>144</v>
      </c>
      <c r="AU257" s="240" t="s">
        <v>79</v>
      </c>
      <c r="AV257" s="13" t="s">
        <v>79</v>
      </c>
      <c r="AW257" s="13" t="s">
        <v>35</v>
      </c>
      <c r="AX257" s="13" t="s">
        <v>72</v>
      </c>
      <c r="AY257" s="240" t="s">
        <v>134</v>
      </c>
    </row>
    <row r="258" spans="2:65" s="13" customFormat="1" ht="12">
      <c r="B258" s="229"/>
      <c r="C258" s="230"/>
      <c r="D258" s="219" t="s">
        <v>144</v>
      </c>
      <c r="E258" s="241" t="s">
        <v>21</v>
      </c>
      <c r="F258" s="242" t="s">
        <v>21</v>
      </c>
      <c r="G258" s="230"/>
      <c r="H258" s="243">
        <v>0</v>
      </c>
      <c r="I258" s="235"/>
      <c r="J258" s="230"/>
      <c r="K258" s="230"/>
      <c r="L258" s="236"/>
      <c r="M258" s="237"/>
      <c r="N258" s="238"/>
      <c r="O258" s="238"/>
      <c r="P258" s="238"/>
      <c r="Q258" s="238"/>
      <c r="R258" s="238"/>
      <c r="S258" s="238"/>
      <c r="T258" s="239"/>
      <c r="AT258" s="240" t="s">
        <v>144</v>
      </c>
      <c r="AU258" s="240" t="s">
        <v>79</v>
      </c>
      <c r="AV258" s="13" t="s">
        <v>79</v>
      </c>
      <c r="AW258" s="13" t="s">
        <v>35</v>
      </c>
      <c r="AX258" s="13" t="s">
        <v>72</v>
      </c>
      <c r="AY258" s="240" t="s">
        <v>134</v>
      </c>
    </row>
    <row r="259" spans="2:65" s="13" customFormat="1" ht="12">
      <c r="B259" s="229"/>
      <c r="C259" s="230"/>
      <c r="D259" s="219" t="s">
        <v>144</v>
      </c>
      <c r="E259" s="241" t="s">
        <v>21</v>
      </c>
      <c r="F259" s="242" t="s">
        <v>21</v>
      </c>
      <c r="G259" s="230"/>
      <c r="H259" s="243">
        <v>0</v>
      </c>
      <c r="I259" s="235"/>
      <c r="J259" s="230"/>
      <c r="K259" s="230"/>
      <c r="L259" s="236"/>
      <c r="M259" s="237"/>
      <c r="N259" s="238"/>
      <c r="O259" s="238"/>
      <c r="P259" s="238"/>
      <c r="Q259" s="238"/>
      <c r="R259" s="238"/>
      <c r="S259" s="238"/>
      <c r="T259" s="239"/>
      <c r="AT259" s="240" t="s">
        <v>144</v>
      </c>
      <c r="AU259" s="240" t="s">
        <v>79</v>
      </c>
      <c r="AV259" s="13" t="s">
        <v>79</v>
      </c>
      <c r="AW259" s="13" t="s">
        <v>35</v>
      </c>
      <c r="AX259" s="13" t="s">
        <v>72</v>
      </c>
      <c r="AY259" s="240" t="s">
        <v>134</v>
      </c>
    </row>
    <row r="260" spans="2:65" s="11" customFormat="1" ht="29.85" customHeight="1">
      <c r="B260" s="188"/>
      <c r="C260" s="189"/>
      <c r="D260" s="202" t="s">
        <v>71</v>
      </c>
      <c r="E260" s="203" t="s">
        <v>234</v>
      </c>
      <c r="F260" s="203" t="s">
        <v>274</v>
      </c>
      <c r="G260" s="189"/>
      <c r="H260" s="189"/>
      <c r="I260" s="192"/>
      <c r="J260" s="204">
        <f>BK260</f>
        <v>0</v>
      </c>
      <c r="K260" s="189"/>
      <c r="L260" s="194"/>
      <c r="M260" s="195"/>
      <c r="N260" s="196"/>
      <c r="O260" s="196"/>
      <c r="P260" s="197">
        <f>SUM(P261:P359)</f>
        <v>0</v>
      </c>
      <c r="Q260" s="196"/>
      <c r="R260" s="197">
        <f>SUM(R261:R359)</f>
        <v>3.2727260000000001E-2</v>
      </c>
      <c r="S260" s="196"/>
      <c r="T260" s="198">
        <f>SUM(T261:T359)</f>
        <v>5.6179950000000005</v>
      </c>
      <c r="AR260" s="199" t="s">
        <v>76</v>
      </c>
      <c r="AT260" s="200" t="s">
        <v>71</v>
      </c>
      <c r="AU260" s="200" t="s">
        <v>76</v>
      </c>
      <c r="AY260" s="199" t="s">
        <v>134</v>
      </c>
      <c r="BK260" s="201">
        <f>SUM(BK261:BK359)</f>
        <v>0</v>
      </c>
    </row>
    <row r="261" spans="2:65" s="1" customFormat="1" ht="40.200000000000003" customHeight="1">
      <c r="B261" s="42"/>
      <c r="C261" s="205" t="s">
        <v>10</v>
      </c>
      <c r="D261" s="205" t="s">
        <v>137</v>
      </c>
      <c r="E261" s="206" t="s">
        <v>275</v>
      </c>
      <c r="F261" s="207" t="s">
        <v>276</v>
      </c>
      <c r="G261" s="208" t="s">
        <v>277</v>
      </c>
      <c r="H261" s="209">
        <v>1</v>
      </c>
      <c r="I261" s="210"/>
      <c r="J261" s="211">
        <f>ROUND(I261*H261,2)</f>
        <v>0</v>
      </c>
      <c r="K261" s="207" t="s">
        <v>141</v>
      </c>
      <c r="L261" s="62"/>
      <c r="M261" s="212" t="s">
        <v>21</v>
      </c>
      <c r="N261" s="213" t="s">
        <v>43</v>
      </c>
      <c r="O261" s="43"/>
      <c r="P261" s="214">
        <f>O261*H261</f>
        <v>0</v>
      </c>
      <c r="Q261" s="214">
        <v>0</v>
      </c>
      <c r="R261" s="214">
        <f>Q261*H261</f>
        <v>0</v>
      </c>
      <c r="S261" s="214">
        <v>0</v>
      </c>
      <c r="T261" s="215">
        <f>S261*H261</f>
        <v>0</v>
      </c>
      <c r="AR261" s="25" t="s">
        <v>142</v>
      </c>
      <c r="AT261" s="25" t="s">
        <v>137</v>
      </c>
      <c r="AU261" s="25" t="s">
        <v>79</v>
      </c>
      <c r="AY261" s="25" t="s">
        <v>134</v>
      </c>
      <c r="BE261" s="216">
        <f>IF(N261="základní",J261,0)</f>
        <v>0</v>
      </c>
      <c r="BF261" s="216">
        <f>IF(N261="snížená",J261,0)</f>
        <v>0</v>
      </c>
      <c r="BG261" s="216">
        <f>IF(N261="zákl. přenesená",J261,0)</f>
        <v>0</v>
      </c>
      <c r="BH261" s="216">
        <f>IF(N261="sníž. přenesená",J261,0)</f>
        <v>0</v>
      </c>
      <c r="BI261" s="216">
        <f>IF(N261="nulová",J261,0)</f>
        <v>0</v>
      </c>
      <c r="BJ261" s="25" t="s">
        <v>76</v>
      </c>
      <c r="BK261" s="216">
        <f>ROUND(I261*H261,2)</f>
        <v>0</v>
      </c>
      <c r="BL261" s="25" t="s">
        <v>142</v>
      </c>
      <c r="BM261" s="25" t="s">
        <v>278</v>
      </c>
    </row>
    <row r="262" spans="2:65" s="1" customFormat="1" ht="60">
      <c r="B262" s="42"/>
      <c r="C262" s="64"/>
      <c r="D262" s="231" t="s">
        <v>159</v>
      </c>
      <c r="E262" s="64"/>
      <c r="F262" s="257" t="s">
        <v>279</v>
      </c>
      <c r="G262" s="64"/>
      <c r="H262" s="64"/>
      <c r="I262" s="173"/>
      <c r="J262" s="64"/>
      <c r="K262" s="64"/>
      <c r="L262" s="62"/>
      <c r="M262" s="256"/>
      <c r="N262" s="43"/>
      <c r="O262" s="43"/>
      <c r="P262" s="43"/>
      <c r="Q262" s="43"/>
      <c r="R262" s="43"/>
      <c r="S262" s="43"/>
      <c r="T262" s="79"/>
      <c r="AT262" s="25" t="s">
        <v>159</v>
      </c>
      <c r="AU262" s="25" t="s">
        <v>79</v>
      </c>
    </row>
    <row r="263" spans="2:65" s="1" customFormat="1" ht="40.200000000000003" customHeight="1">
      <c r="B263" s="42"/>
      <c r="C263" s="205" t="s">
        <v>280</v>
      </c>
      <c r="D263" s="205" t="s">
        <v>137</v>
      </c>
      <c r="E263" s="206" t="s">
        <v>281</v>
      </c>
      <c r="F263" s="207" t="s">
        <v>282</v>
      </c>
      <c r="G263" s="208" t="s">
        <v>277</v>
      </c>
      <c r="H263" s="209">
        <v>10</v>
      </c>
      <c r="I263" s="210"/>
      <c r="J263" s="211">
        <f>ROUND(I263*H263,2)</f>
        <v>0</v>
      </c>
      <c r="K263" s="207" t="s">
        <v>141</v>
      </c>
      <c r="L263" s="62"/>
      <c r="M263" s="212" t="s">
        <v>21</v>
      </c>
      <c r="N263" s="213" t="s">
        <v>43</v>
      </c>
      <c r="O263" s="43"/>
      <c r="P263" s="214">
        <f>O263*H263</f>
        <v>0</v>
      </c>
      <c r="Q263" s="214">
        <v>0</v>
      </c>
      <c r="R263" s="214">
        <f>Q263*H263</f>
        <v>0</v>
      </c>
      <c r="S263" s="214">
        <v>0</v>
      </c>
      <c r="T263" s="215">
        <f>S263*H263</f>
        <v>0</v>
      </c>
      <c r="AR263" s="25" t="s">
        <v>142</v>
      </c>
      <c r="AT263" s="25" t="s">
        <v>137</v>
      </c>
      <c r="AU263" s="25" t="s">
        <v>79</v>
      </c>
      <c r="AY263" s="25" t="s">
        <v>134</v>
      </c>
      <c r="BE263" s="216">
        <f>IF(N263="základní",J263,0)</f>
        <v>0</v>
      </c>
      <c r="BF263" s="216">
        <f>IF(N263="snížená",J263,0)</f>
        <v>0</v>
      </c>
      <c r="BG263" s="216">
        <f>IF(N263="zákl. přenesená",J263,0)</f>
        <v>0</v>
      </c>
      <c r="BH263" s="216">
        <f>IF(N263="sníž. přenesená",J263,0)</f>
        <v>0</v>
      </c>
      <c r="BI263" s="216">
        <f>IF(N263="nulová",J263,0)</f>
        <v>0</v>
      </c>
      <c r="BJ263" s="25" t="s">
        <v>76</v>
      </c>
      <c r="BK263" s="216">
        <f>ROUND(I263*H263,2)</f>
        <v>0</v>
      </c>
      <c r="BL263" s="25" t="s">
        <v>142</v>
      </c>
      <c r="BM263" s="25" t="s">
        <v>283</v>
      </c>
    </row>
    <row r="264" spans="2:65" s="1" customFormat="1" ht="60">
      <c r="B264" s="42"/>
      <c r="C264" s="64"/>
      <c r="D264" s="231" t="s">
        <v>159</v>
      </c>
      <c r="E264" s="64"/>
      <c r="F264" s="257" t="s">
        <v>279</v>
      </c>
      <c r="G264" s="64"/>
      <c r="H264" s="64"/>
      <c r="I264" s="173"/>
      <c r="J264" s="64"/>
      <c r="K264" s="64"/>
      <c r="L264" s="62"/>
      <c r="M264" s="256"/>
      <c r="N264" s="43"/>
      <c r="O264" s="43"/>
      <c r="P264" s="43"/>
      <c r="Q264" s="43"/>
      <c r="R264" s="43"/>
      <c r="S264" s="43"/>
      <c r="T264" s="79"/>
      <c r="AT264" s="25" t="s">
        <v>159</v>
      </c>
      <c r="AU264" s="25" t="s">
        <v>79</v>
      </c>
    </row>
    <row r="265" spans="2:65" s="1" customFormat="1" ht="40.200000000000003" customHeight="1">
      <c r="B265" s="42"/>
      <c r="C265" s="205" t="s">
        <v>284</v>
      </c>
      <c r="D265" s="205" t="s">
        <v>137</v>
      </c>
      <c r="E265" s="206" t="s">
        <v>285</v>
      </c>
      <c r="F265" s="207" t="s">
        <v>286</v>
      </c>
      <c r="G265" s="208" t="s">
        <v>277</v>
      </c>
      <c r="H265" s="209">
        <v>1</v>
      </c>
      <c r="I265" s="210"/>
      <c r="J265" s="211">
        <f>ROUND(I265*H265,2)</f>
        <v>0</v>
      </c>
      <c r="K265" s="207" t="s">
        <v>141</v>
      </c>
      <c r="L265" s="62"/>
      <c r="M265" s="212" t="s">
        <v>21</v>
      </c>
      <c r="N265" s="213" t="s">
        <v>43</v>
      </c>
      <c r="O265" s="43"/>
      <c r="P265" s="214">
        <f>O265*H265</f>
        <v>0</v>
      </c>
      <c r="Q265" s="214">
        <v>0</v>
      </c>
      <c r="R265" s="214">
        <f>Q265*H265</f>
        <v>0</v>
      </c>
      <c r="S265" s="214">
        <v>0</v>
      </c>
      <c r="T265" s="215">
        <f>S265*H265</f>
        <v>0</v>
      </c>
      <c r="AR265" s="25" t="s">
        <v>142</v>
      </c>
      <c r="AT265" s="25" t="s">
        <v>137</v>
      </c>
      <c r="AU265" s="25" t="s">
        <v>79</v>
      </c>
      <c r="AY265" s="25" t="s">
        <v>134</v>
      </c>
      <c r="BE265" s="216">
        <f>IF(N265="základní",J265,0)</f>
        <v>0</v>
      </c>
      <c r="BF265" s="216">
        <f>IF(N265="snížená",J265,0)</f>
        <v>0</v>
      </c>
      <c r="BG265" s="216">
        <f>IF(N265="zákl. přenesená",J265,0)</f>
        <v>0</v>
      </c>
      <c r="BH265" s="216">
        <f>IF(N265="sníž. přenesená",J265,0)</f>
        <v>0</v>
      </c>
      <c r="BI265" s="216">
        <f>IF(N265="nulová",J265,0)</f>
        <v>0</v>
      </c>
      <c r="BJ265" s="25" t="s">
        <v>76</v>
      </c>
      <c r="BK265" s="216">
        <f>ROUND(I265*H265,2)</f>
        <v>0</v>
      </c>
      <c r="BL265" s="25" t="s">
        <v>142</v>
      </c>
      <c r="BM265" s="25" t="s">
        <v>287</v>
      </c>
    </row>
    <row r="266" spans="2:65" s="1" customFormat="1" ht="36">
      <c r="B266" s="42"/>
      <c r="C266" s="64"/>
      <c r="D266" s="231" t="s">
        <v>159</v>
      </c>
      <c r="E266" s="64"/>
      <c r="F266" s="257" t="s">
        <v>288</v>
      </c>
      <c r="G266" s="64"/>
      <c r="H266" s="64"/>
      <c r="I266" s="173"/>
      <c r="J266" s="64"/>
      <c r="K266" s="64"/>
      <c r="L266" s="62"/>
      <c r="M266" s="256"/>
      <c r="N266" s="43"/>
      <c r="O266" s="43"/>
      <c r="P266" s="43"/>
      <c r="Q266" s="43"/>
      <c r="R266" s="43"/>
      <c r="S266" s="43"/>
      <c r="T266" s="79"/>
      <c r="AT266" s="25" t="s">
        <v>159</v>
      </c>
      <c r="AU266" s="25" t="s">
        <v>79</v>
      </c>
    </row>
    <row r="267" spans="2:65" s="1" customFormat="1" ht="28.8" customHeight="1">
      <c r="B267" s="42"/>
      <c r="C267" s="205" t="s">
        <v>289</v>
      </c>
      <c r="D267" s="205" t="s">
        <v>137</v>
      </c>
      <c r="E267" s="206" t="s">
        <v>290</v>
      </c>
      <c r="F267" s="207" t="s">
        <v>291</v>
      </c>
      <c r="G267" s="208" t="s">
        <v>140</v>
      </c>
      <c r="H267" s="209">
        <v>81.251999999999995</v>
      </c>
      <c r="I267" s="210"/>
      <c r="J267" s="211">
        <f>ROUND(I267*H267,2)</f>
        <v>0</v>
      </c>
      <c r="K267" s="207" t="s">
        <v>141</v>
      </c>
      <c r="L267" s="62"/>
      <c r="M267" s="212" t="s">
        <v>21</v>
      </c>
      <c r="N267" s="213" t="s">
        <v>43</v>
      </c>
      <c r="O267" s="43"/>
      <c r="P267" s="214">
        <f>O267*H267</f>
        <v>0</v>
      </c>
      <c r="Q267" s="214">
        <v>1.2999999999999999E-4</v>
      </c>
      <c r="R267" s="214">
        <f>Q267*H267</f>
        <v>1.0562759999999999E-2</v>
      </c>
      <c r="S267" s="214">
        <v>0</v>
      </c>
      <c r="T267" s="215">
        <f>S267*H267</f>
        <v>0</v>
      </c>
      <c r="AR267" s="25" t="s">
        <v>142</v>
      </c>
      <c r="AT267" s="25" t="s">
        <v>137</v>
      </c>
      <c r="AU267" s="25" t="s">
        <v>79</v>
      </c>
      <c r="AY267" s="25" t="s">
        <v>134</v>
      </c>
      <c r="BE267" s="216">
        <f>IF(N267="základní",J267,0)</f>
        <v>0</v>
      </c>
      <c r="BF267" s="216">
        <f>IF(N267="snížená",J267,0)</f>
        <v>0</v>
      </c>
      <c r="BG267" s="216">
        <f>IF(N267="zákl. přenesená",J267,0)</f>
        <v>0</v>
      </c>
      <c r="BH267" s="216">
        <f>IF(N267="sníž. přenesená",J267,0)</f>
        <v>0</v>
      </c>
      <c r="BI267" s="216">
        <f>IF(N267="nulová",J267,0)</f>
        <v>0</v>
      </c>
      <c r="BJ267" s="25" t="s">
        <v>76</v>
      </c>
      <c r="BK267" s="216">
        <f>ROUND(I267*H267,2)</f>
        <v>0</v>
      </c>
      <c r="BL267" s="25" t="s">
        <v>142</v>
      </c>
      <c r="BM267" s="25" t="s">
        <v>292</v>
      </c>
    </row>
    <row r="268" spans="2:65" s="1" customFormat="1" ht="60">
      <c r="B268" s="42"/>
      <c r="C268" s="64"/>
      <c r="D268" s="219" t="s">
        <v>159</v>
      </c>
      <c r="E268" s="64"/>
      <c r="F268" s="255" t="s">
        <v>293</v>
      </c>
      <c r="G268" s="64"/>
      <c r="H268" s="64"/>
      <c r="I268" s="173"/>
      <c r="J268" s="64"/>
      <c r="K268" s="64"/>
      <c r="L268" s="62"/>
      <c r="M268" s="256"/>
      <c r="N268" s="43"/>
      <c r="O268" s="43"/>
      <c r="P268" s="43"/>
      <c r="Q268" s="43"/>
      <c r="R268" s="43"/>
      <c r="S268" s="43"/>
      <c r="T268" s="79"/>
      <c r="AT268" s="25" t="s">
        <v>159</v>
      </c>
      <c r="AU268" s="25" t="s">
        <v>79</v>
      </c>
    </row>
    <row r="269" spans="2:65" s="12" customFormat="1" ht="12">
      <c r="B269" s="217"/>
      <c r="C269" s="218"/>
      <c r="D269" s="219" t="s">
        <v>144</v>
      </c>
      <c r="E269" s="220" t="s">
        <v>21</v>
      </c>
      <c r="F269" s="221" t="s">
        <v>145</v>
      </c>
      <c r="G269" s="218"/>
      <c r="H269" s="222" t="s">
        <v>21</v>
      </c>
      <c r="I269" s="223"/>
      <c r="J269" s="218"/>
      <c r="K269" s="218"/>
      <c r="L269" s="224"/>
      <c r="M269" s="225"/>
      <c r="N269" s="226"/>
      <c r="O269" s="226"/>
      <c r="P269" s="226"/>
      <c r="Q269" s="226"/>
      <c r="R269" s="226"/>
      <c r="S269" s="226"/>
      <c r="T269" s="227"/>
      <c r="AT269" s="228" t="s">
        <v>144</v>
      </c>
      <c r="AU269" s="228" t="s">
        <v>79</v>
      </c>
      <c r="AV269" s="12" t="s">
        <v>76</v>
      </c>
      <c r="AW269" s="12" t="s">
        <v>35</v>
      </c>
      <c r="AX269" s="12" t="s">
        <v>72</v>
      </c>
      <c r="AY269" s="228" t="s">
        <v>134</v>
      </c>
    </row>
    <row r="270" spans="2:65" s="13" customFormat="1" ht="12">
      <c r="B270" s="229"/>
      <c r="C270" s="230"/>
      <c r="D270" s="219" t="s">
        <v>144</v>
      </c>
      <c r="E270" s="241" t="s">
        <v>21</v>
      </c>
      <c r="F270" s="242" t="s">
        <v>294</v>
      </c>
      <c r="G270" s="230"/>
      <c r="H270" s="243">
        <v>57.252000000000002</v>
      </c>
      <c r="I270" s="235"/>
      <c r="J270" s="230"/>
      <c r="K270" s="230"/>
      <c r="L270" s="236"/>
      <c r="M270" s="237"/>
      <c r="N270" s="238"/>
      <c r="O270" s="238"/>
      <c r="P270" s="238"/>
      <c r="Q270" s="238"/>
      <c r="R270" s="238"/>
      <c r="S270" s="238"/>
      <c r="T270" s="239"/>
      <c r="AT270" s="240" t="s">
        <v>144</v>
      </c>
      <c r="AU270" s="240" t="s">
        <v>79</v>
      </c>
      <c r="AV270" s="13" t="s">
        <v>79</v>
      </c>
      <c r="AW270" s="13" t="s">
        <v>35</v>
      </c>
      <c r="AX270" s="13" t="s">
        <v>72</v>
      </c>
      <c r="AY270" s="240" t="s">
        <v>134</v>
      </c>
    </row>
    <row r="271" spans="2:65" s="13" customFormat="1" ht="12">
      <c r="B271" s="229"/>
      <c r="C271" s="230"/>
      <c r="D271" s="219" t="s">
        <v>144</v>
      </c>
      <c r="E271" s="241" t="s">
        <v>21</v>
      </c>
      <c r="F271" s="242" t="s">
        <v>295</v>
      </c>
      <c r="G271" s="230"/>
      <c r="H271" s="243">
        <v>24</v>
      </c>
      <c r="I271" s="235"/>
      <c r="J271" s="230"/>
      <c r="K271" s="230"/>
      <c r="L271" s="236"/>
      <c r="M271" s="237"/>
      <c r="N271" s="238"/>
      <c r="O271" s="238"/>
      <c r="P271" s="238"/>
      <c r="Q271" s="238"/>
      <c r="R271" s="238"/>
      <c r="S271" s="238"/>
      <c r="T271" s="239"/>
      <c r="AT271" s="240" t="s">
        <v>144</v>
      </c>
      <c r="AU271" s="240" t="s">
        <v>79</v>
      </c>
      <c r="AV271" s="13" t="s">
        <v>79</v>
      </c>
      <c r="AW271" s="13" t="s">
        <v>35</v>
      </c>
      <c r="AX271" s="13" t="s">
        <v>72</v>
      </c>
      <c r="AY271" s="240" t="s">
        <v>134</v>
      </c>
    </row>
    <row r="272" spans="2:65" s="14" customFormat="1" ht="12">
      <c r="B272" s="244"/>
      <c r="C272" s="245"/>
      <c r="D272" s="231" t="s">
        <v>144</v>
      </c>
      <c r="E272" s="246" t="s">
        <v>21</v>
      </c>
      <c r="F272" s="247" t="s">
        <v>154</v>
      </c>
      <c r="G272" s="245"/>
      <c r="H272" s="248">
        <v>81.251999999999995</v>
      </c>
      <c r="I272" s="249"/>
      <c r="J272" s="245"/>
      <c r="K272" s="245"/>
      <c r="L272" s="250"/>
      <c r="M272" s="251"/>
      <c r="N272" s="252"/>
      <c r="O272" s="252"/>
      <c r="P272" s="252"/>
      <c r="Q272" s="252"/>
      <c r="R272" s="252"/>
      <c r="S272" s="252"/>
      <c r="T272" s="253"/>
      <c r="AT272" s="254" t="s">
        <v>144</v>
      </c>
      <c r="AU272" s="254" t="s">
        <v>79</v>
      </c>
      <c r="AV272" s="14" t="s">
        <v>142</v>
      </c>
      <c r="AW272" s="14" t="s">
        <v>35</v>
      </c>
      <c r="AX272" s="14" t="s">
        <v>76</v>
      </c>
      <c r="AY272" s="254" t="s">
        <v>134</v>
      </c>
    </row>
    <row r="273" spans="2:65" s="1" customFormat="1" ht="28.8" customHeight="1">
      <c r="B273" s="42"/>
      <c r="C273" s="205" t="s">
        <v>296</v>
      </c>
      <c r="D273" s="205" t="s">
        <v>137</v>
      </c>
      <c r="E273" s="206" t="s">
        <v>297</v>
      </c>
      <c r="F273" s="207" t="s">
        <v>298</v>
      </c>
      <c r="G273" s="208" t="s">
        <v>140</v>
      </c>
      <c r="H273" s="209">
        <v>120</v>
      </c>
      <c r="I273" s="210"/>
      <c r="J273" s="211">
        <f>ROUND(I273*H273,2)</f>
        <v>0</v>
      </c>
      <c r="K273" s="207" t="s">
        <v>141</v>
      </c>
      <c r="L273" s="62"/>
      <c r="M273" s="212" t="s">
        <v>21</v>
      </c>
      <c r="N273" s="213" t="s">
        <v>43</v>
      </c>
      <c r="O273" s="43"/>
      <c r="P273" s="214">
        <f>O273*H273</f>
        <v>0</v>
      </c>
      <c r="Q273" s="214">
        <v>0</v>
      </c>
      <c r="R273" s="214">
        <f>Q273*H273</f>
        <v>0</v>
      </c>
      <c r="S273" s="214">
        <v>0</v>
      </c>
      <c r="T273" s="215">
        <f>S273*H273</f>
        <v>0</v>
      </c>
      <c r="AR273" s="25" t="s">
        <v>142</v>
      </c>
      <c r="AT273" s="25" t="s">
        <v>137</v>
      </c>
      <c r="AU273" s="25" t="s">
        <v>79</v>
      </c>
      <c r="AY273" s="25" t="s">
        <v>134</v>
      </c>
      <c r="BE273" s="216">
        <f>IF(N273="základní",J273,0)</f>
        <v>0</v>
      </c>
      <c r="BF273" s="216">
        <f>IF(N273="snížená",J273,0)</f>
        <v>0</v>
      </c>
      <c r="BG273" s="216">
        <f>IF(N273="zákl. přenesená",J273,0)</f>
        <v>0</v>
      </c>
      <c r="BH273" s="216">
        <f>IF(N273="sníž. přenesená",J273,0)</f>
        <v>0</v>
      </c>
      <c r="BI273" s="216">
        <f>IF(N273="nulová",J273,0)</f>
        <v>0</v>
      </c>
      <c r="BJ273" s="25" t="s">
        <v>76</v>
      </c>
      <c r="BK273" s="216">
        <f>ROUND(I273*H273,2)</f>
        <v>0</v>
      </c>
      <c r="BL273" s="25" t="s">
        <v>142</v>
      </c>
      <c r="BM273" s="25" t="s">
        <v>299</v>
      </c>
    </row>
    <row r="274" spans="2:65" s="1" customFormat="1" ht="192">
      <c r="B274" s="42"/>
      <c r="C274" s="64"/>
      <c r="D274" s="231" t="s">
        <v>159</v>
      </c>
      <c r="E274" s="64"/>
      <c r="F274" s="257" t="s">
        <v>300</v>
      </c>
      <c r="G274" s="64"/>
      <c r="H274" s="64"/>
      <c r="I274" s="173"/>
      <c r="J274" s="64"/>
      <c r="K274" s="64"/>
      <c r="L274" s="62"/>
      <c r="M274" s="256"/>
      <c r="N274" s="43"/>
      <c r="O274" s="43"/>
      <c r="P274" s="43"/>
      <c r="Q274" s="43"/>
      <c r="R274" s="43"/>
      <c r="S274" s="43"/>
      <c r="T274" s="79"/>
      <c r="AT274" s="25" t="s">
        <v>159</v>
      </c>
      <c r="AU274" s="25" t="s">
        <v>79</v>
      </c>
    </row>
    <row r="275" spans="2:65" s="1" customFormat="1" ht="28.8" customHeight="1">
      <c r="B275" s="42"/>
      <c r="C275" s="205" t="s">
        <v>301</v>
      </c>
      <c r="D275" s="205" t="s">
        <v>137</v>
      </c>
      <c r="E275" s="206" t="s">
        <v>302</v>
      </c>
      <c r="F275" s="207" t="s">
        <v>303</v>
      </c>
      <c r="G275" s="208" t="s">
        <v>140</v>
      </c>
      <c r="H275" s="209">
        <v>120</v>
      </c>
      <c r="I275" s="210"/>
      <c r="J275" s="211">
        <f>ROUND(I275*H275,2)</f>
        <v>0</v>
      </c>
      <c r="K275" s="207" t="s">
        <v>141</v>
      </c>
      <c r="L275" s="62"/>
      <c r="M275" s="212" t="s">
        <v>21</v>
      </c>
      <c r="N275" s="213" t="s">
        <v>43</v>
      </c>
      <c r="O275" s="43"/>
      <c r="P275" s="214">
        <f>O275*H275</f>
        <v>0</v>
      </c>
      <c r="Q275" s="214">
        <v>1.1875000000000001E-5</v>
      </c>
      <c r="R275" s="214">
        <f>Q275*H275</f>
        <v>1.4250000000000001E-3</v>
      </c>
      <c r="S275" s="214">
        <v>0</v>
      </c>
      <c r="T275" s="215">
        <f>S275*H275</f>
        <v>0</v>
      </c>
      <c r="AR275" s="25" t="s">
        <v>142</v>
      </c>
      <c r="AT275" s="25" t="s">
        <v>137</v>
      </c>
      <c r="AU275" s="25" t="s">
        <v>79</v>
      </c>
      <c r="AY275" s="25" t="s">
        <v>134</v>
      </c>
      <c r="BE275" s="216">
        <f>IF(N275="základní",J275,0)</f>
        <v>0</v>
      </c>
      <c r="BF275" s="216">
        <f>IF(N275="snížená",J275,0)</f>
        <v>0</v>
      </c>
      <c r="BG275" s="216">
        <f>IF(N275="zákl. přenesená",J275,0)</f>
        <v>0</v>
      </c>
      <c r="BH275" s="216">
        <f>IF(N275="sníž. přenesená",J275,0)</f>
        <v>0</v>
      </c>
      <c r="BI275" s="216">
        <f>IF(N275="nulová",J275,0)</f>
        <v>0</v>
      </c>
      <c r="BJ275" s="25" t="s">
        <v>76</v>
      </c>
      <c r="BK275" s="216">
        <f>ROUND(I275*H275,2)</f>
        <v>0</v>
      </c>
      <c r="BL275" s="25" t="s">
        <v>142</v>
      </c>
      <c r="BM275" s="25" t="s">
        <v>304</v>
      </c>
    </row>
    <row r="276" spans="2:65" s="1" customFormat="1" ht="192">
      <c r="B276" s="42"/>
      <c r="C276" s="64"/>
      <c r="D276" s="231" t="s">
        <v>159</v>
      </c>
      <c r="E276" s="64"/>
      <c r="F276" s="257" t="s">
        <v>300</v>
      </c>
      <c r="G276" s="64"/>
      <c r="H276" s="64"/>
      <c r="I276" s="173"/>
      <c r="J276" s="64"/>
      <c r="K276" s="64"/>
      <c r="L276" s="62"/>
      <c r="M276" s="256"/>
      <c r="N276" s="43"/>
      <c r="O276" s="43"/>
      <c r="P276" s="43"/>
      <c r="Q276" s="43"/>
      <c r="R276" s="43"/>
      <c r="S276" s="43"/>
      <c r="T276" s="79"/>
      <c r="AT276" s="25" t="s">
        <v>159</v>
      </c>
      <c r="AU276" s="25" t="s">
        <v>79</v>
      </c>
    </row>
    <row r="277" spans="2:65" s="1" customFormat="1" ht="20.399999999999999" customHeight="1">
      <c r="B277" s="42"/>
      <c r="C277" s="205" t="s">
        <v>9</v>
      </c>
      <c r="D277" s="205" t="s">
        <v>137</v>
      </c>
      <c r="E277" s="206" t="s">
        <v>305</v>
      </c>
      <c r="F277" s="207" t="s">
        <v>306</v>
      </c>
      <c r="G277" s="208" t="s">
        <v>140</v>
      </c>
      <c r="H277" s="209">
        <v>15</v>
      </c>
      <c r="I277" s="210"/>
      <c r="J277" s="211">
        <f>ROUND(I277*H277,2)</f>
        <v>0</v>
      </c>
      <c r="K277" s="207" t="s">
        <v>141</v>
      </c>
      <c r="L277" s="62"/>
      <c r="M277" s="212" t="s">
        <v>21</v>
      </c>
      <c r="N277" s="213" t="s">
        <v>43</v>
      </c>
      <c r="O277" s="43"/>
      <c r="P277" s="214">
        <f>O277*H277</f>
        <v>0</v>
      </c>
      <c r="Q277" s="214">
        <v>0</v>
      </c>
      <c r="R277" s="214">
        <f>Q277*H277</f>
        <v>0</v>
      </c>
      <c r="S277" s="214">
        <v>0</v>
      </c>
      <c r="T277" s="215">
        <f>S277*H277</f>
        <v>0</v>
      </c>
      <c r="AR277" s="25" t="s">
        <v>142</v>
      </c>
      <c r="AT277" s="25" t="s">
        <v>137</v>
      </c>
      <c r="AU277" s="25" t="s">
        <v>79</v>
      </c>
      <c r="AY277" s="25" t="s">
        <v>134</v>
      </c>
      <c r="BE277" s="216">
        <f>IF(N277="základní",J277,0)</f>
        <v>0</v>
      </c>
      <c r="BF277" s="216">
        <f>IF(N277="snížená",J277,0)</f>
        <v>0</v>
      </c>
      <c r="BG277" s="216">
        <f>IF(N277="zákl. přenesená",J277,0)</f>
        <v>0</v>
      </c>
      <c r="BH277" s="216">
        <f>IF(N277="sníž. přenesená",J277,0)</f>
        <v>0</v>
      </c>
      <c r="BI277" s="216">
        <f>IF(N277="nulová",J277,0)</f>
        <v>0</v>
      </c>
      <c r="BJ277" s="25" t="s">
        <v>76</v>
      </c>
      <c r="BK277" s="216">
        <f>ROUND(I277*H277,2)</f>
        <v>0</v>
      </c>
      <c r="BL277" s="25" t="s">
        <v>142</v>
      </c>
      <c r="BM277" s="25" t="s">
        <v>307</v>
      </c>
    </row>
    <row r="278" spans="2:65" s="1" customFormat="1" ht="192">
      <c r="B278" s="42"/>
      <c r="C278" s="64"/>
      <c r="D278" s="231" t="s">
        <v>159</v>
      </c>
      <c r="E278" s="64"/>
      <c r="F278" s="257" t="s">
        <v>300</v>
      </c>
      <c r="G278" s="64"/>
      <c r="H278" s="64"/>
      <c r="I278" s="173"/>
      <c r="J278" s="64"/>
      <c r="K278" s="64"/>
      <c r="L278" s="62"/>
      <c r="M278" s="256"/>
      <c r="N278" s="43"/>
      <c r="O278" s="43"/>
      <c r="P278" s="43"/>
      <c r="Q278" s="43"/>
      <c r="R278" s="43"/>
      <c r="S278" s="43"/>
      <c r="T278" s="79"/>
      <c r="AT278" s="25" t="s">
        <v>159</v>
      </c>
      <c r="AU278" s="25" t="s">
        <v>79</v>
      </c>
    </row>
    <row r="279" spans="2:65" s="1" customFormat="1" ht="20.399999999999999" customHeight="1">
      <c r="B279" s="42"/>
      <c r="C279" s="205" t="s">
        <v>308</v>
      </c>
      <c r="D279" s="205" t="s">
        <v>137</v>
      </c>
      <c r="E279" s="206" t="s">
        <v>309</v>
      </c>
      <c r="F279" s="207" t="s">
        <v>310</v>
      </c>
      <c r="G279" s="208" t="s">
        <v>140</v>
      </c>
      <c r="H279" s="209">
        <v>15</v>
      </c>
      <c r="I279" s="210"/>
      <c r="J279" s="211">
        <f>ROUND(I279*H279,2)</f>
        <v>0</v>
      </c>
      <c r="K279" s="207" t="s">
        <v>141</v>
      </c>
      <c r="L279" s="62"/>
      <c r="M279" s="212" t="s">
        <v>21</v>
      </c>
      <c r="N279" s="213" t="s">
        <v>43</v>
      </c>
      <c r="O279" s="43"/>
      <c r="P279" s="214">
        <f>O279*H279</f>
        <v>0</v>
      </c>
      <c r="Q279" s="214">
        <v>1.33E-5</v>
      </c>
      <c r="R279" s="214">
        <f>Q279*H279</f>
        <v>1.995E-4</v>
      </c>
      <c r="S279" s="214">
        <v>0</v>
      </c>
      <c r="T279" s="215">
        <f>S279*H279</f>
        <v>0</v>
      </c>
      <c r="AR279" s="25" t="s">
        <v>142</v>
      </c>
      <c r="AT279" s="25" t="s">
        <v>137</v>
      </c>
      <c r="AU279" s="25" t="s">
        <v>79</v>
      </c>
      <c r="AY279" s="25" t="s">
        <v>134</v>
      </c>
      <c r="BE279" s="216">
        <f>IF(N279="základní",J279,0)</f>
        <v>0</v>
      </c>
      <c r="BF279" s="216">
        <f>IF(N279="snížená",J279,0)</f>
        <v>0</v>
      </c>
      <c r="BG279" s="216">
        <f>IF(N279="zákl. přenesená",J279,0)</f>
        <v>0</v>
      </c>
      <c r="BH279" s="216">
        <f>IF(N279="sníž. přenesená",J279,0)</f>
        <v>0</v>
      </c>
      <c r="BI279" s="216">
        <f>IF(N279="nulová",J279,0)</f>
        <v>0</v>
      </c>
      <c r="BJ279" s="25" t="s">
        <v>76</v>
      </c>
      <c r="BK279" s="216">
        <f>ROUND(I279*H279,2)</f>
        <v>0</v>
      </c>
      <c r="BL279" s="25" t="s">
        <v>142</v>
      </c>
      <c r="BM279" s="25" t="s">
        <v>311</v>
      </c>
    </row>
    <row r="280" spans="2:65" s="1" customFormat="1" ht="192">
      <c r="B280" s="42"/>
      <c r="C280" s="64"/>
      <c r="D280" s="231" t="s">
        <v>159</v>
      </c>
      <c r="E280" s="64"/>
      <c r="F280" s="257" t="s">
        <v>300</v>
      </c>
      <c r="G280" s="64"/>
      <c r="H280" s="64"/>
      <c r="I280" s="173"/>
      <c r="J280" s="64"/>
      <c r="K280" s="64"/>
      <c r="L280" s="62"/>
      <c r="M280" s="256"/>
      <c r="N280" s="43"/>
      <c r="O280" s="43"/>
      <c r="P280" s="43"/>
      <c r="Q280" s="43"/>
      <c r="R280" s="43"/>
      <c r="S280" s="43"/>
      <c r="T280" s="79"/>
      <c r="AT280" s="25" t="s">
        <v>159</v>
      </c>
      <c r="AU280" s="25" t="s">
        <v>79</v>
      </c>
    </row>
    <row r="281" spans="2:65" s="1" customFormat="1" ht="28.8" customHeight="1">
      <c r="B281" s="42"/>
      <c r="C281" s="205" t="s">
        <v>312</v>
      </c>
      <c r="D281" s="205" t="s">
        <v>137</v>
      </c>
      <c r="E281" s="206" t="s">
        <v>313</v>
      </c>
      <c r="F281" s="207" t="s">
        <v>314</v>
      </c>
      <c r="G281" s="208" t="s">
        <v>140</v>
      </c>
      <c r="H281" s="209">
        <v>1.69</v>
      </c>
      <c r="I281" s="210"/>
      <c r="J281" s="211">
        <f>ROUND(I281*H281,2)</f>
        <v>0</v>
      </c>
      <c r="K281" s="207" t="s">
        <v>141</v>
      </c>
      <c r="L281" s="62"/>
      <c r="M281" s="212" t="s">
        <v>21</v>
      </c>
      <c r="N281" s="213" t="s">
        <v>43</v>
      </c>
      <c r="O281" s="43"/>
      <c r="P281" s="214">
        <f>O281*H281</f>
        <v>0</v>
      </c>
      <c r="Q281" s="214">
        <v>0</v>
      </c>
      <c r="R281" s="214">
        <f>Q281*H281</f>
        <v>0</v>
      </c>
      <c r="S281" s="214">
        <v>4.8000000000000001E-2</v>
      </c>
      <c r="T281" s="215">
        <f>S281*H281</f>
        <v>8.1119999999999998E-2</v>
      </c>
      <c r="AR281" s="25" t="s">
        <v>142</v>
      </c>
      <c r="AT281" s="25" t="s">
        <v>137</v>
      </c>
      <c r="AU281" s="25" t="s">
        <v>79</v>
      </c>
      <c r="AY281" s="25" t="s">
        <v>134</v>
      </c>
      <c r="BE281" s="216">
        <f>IF(N281="základní",J281,0)</f>
        <v>0</v>
      </c>
      <c r="BF281" s="216">
        <f>IF(N281="snížená",J281,0)</f>
        <v>0</v>
      </c>
      <c r="BG281" s="216">
        <f>IF(N281="zákl. přenesená",J281,0)</f>
        <v>0</v>
      </c>
      <c r="BH281" s="216">
        <f>IF(N281="sníž. přenesená",J281,0)</f>
        <v>0</v>
      </c>
      <c r="BI281" s="216">
        <f>IF(N281="nulová",J281,0)</f>
        <v>0</v>
      </c>
      <c r="BJ281" s="25" t="s">
        <v>76</v>
      </c>
      <c r="BK281" s="216">
        <f>ROUND(I281*H281,2)</f>
        <v>0</v>
      </c>
      <c r="BL281" s="25" t="s">
        <v>142</v>
      </c>
      <c r="BM281" s="25" t="s">
        <v>315</v>
      </c>
    </row>
    <row r="282" spans="2:65" s="1" customFormat="1" ht="24">
      <c r="B282" s="42"/>
      <c r="C282" s="64"/>
      <c r="D282" s="219" t="s">
        <v>159</v>
      </c>
      <c r="E282" s="64"/>
      <c r="F282" s="255" t="s">
        <v>316</v>
      </c>
      <c r="G282" s="64"/>
      <c r="H282" s="64"/>
      <c r="I282" s="173"/>
      <c r="J282" s="64"/>
      <c r="K282" s="64"/>
      <c r="L282" s="62"/>
      <c r="M282" s="256"/>
      <c r="N282" s="43"/>
      <c r="O282" s="43"/>
      <c r="P282" s="43"/>
      <c r="Q282" s="43"/>
      <c r="R282" s="43"/>
      <c r="S282" s="43"/>
      <c r="T282" s="79"/>
      <c r="AT282" s="25" t="s">
        <v>159</v>
      </c>
      <c r="AU282" s="25" t="s">
        <v>79</v>
      </c>
    </row>
    <row r="283" spans="2:65" s="12" customFormat="1" ht="12">
      <c r="B283" s="217"/>
      <c r="C283" s="218"/>
      <c r="D283" s="219" t="s">
        <v>144</v>
      </c>
      <c r="E283" s="220" t="s">
        <v>21</v>
      </c>
      <c r="F283" s="221" t="s">
        <v>145</v>
      </c>
      <c r="G283" s="218"/>
      <c r="H283" s="222" t="s">
        <v>21</v>
      </c>
      <c r="I283" s="223"/>
      <c r="J283" s="218"/>
      <c r="K283" s="218"/>
      <c r="L283" s="224"/>
      <c r="M283" s="225"/>
      <c r="N283" s="226"/>
      <c r="O283" s="226"/>
      <c r="P283" s="226"/>
      <c r="Q283" s="226"/>
      <c r="R283" s="226"/>
      <c r="S283" s="226"/>
      <c r="T283" s="227"/>
      <c r="AT283" s="228" t="s">
        <v>144</v>
      </c>
      <c r="AU283" s="228" t="s">
        <v>79</v>
      </c>
      <c r="AV283" s="12" t="s">
        <v>76</v>
      </c>
      <c r="AW283" s="12" t="s">
        <v>35</v>
      </c>
      <c r="AX283" s="12" t="s">
        <v>72</v>
      </c>
      <c r="AY283" s="228" t="s">
        <v>134</v>
      </c>
    </row>
    <row r="284" spans="2:65" s="13" customFormat="1" ht="12">
      <c r="B284" s="229"/>
      <c r="C284" s="230"/>
      <c r="D284" s="219" t="s">
        <v>144</v>
      </c>
      <c r="E284" s="241" t="s">
        <v>21</v>
      </c>
      <c r="F284" s="242" t="s">
        <v>317</v>
      </c>
      <c r="G284" s="230"/>
      <c r="H284" s="243">
        <v>1.44</v>
      </c>
      <c r="I284" s="235"/>
      <c r="J284" s="230"/>
      <c r="K284" s="230"/>
      <c r="L284" s="236"/>
      <c r="M284" s="237"/>
      <c r="N284" s="238"/>
      <c r="O284" s="238"/>
      <c r="P284" s="238"/>
      <c r="Q284" s="238"/>
      <c r="R284" s="238"/>
      <c r="S284" s="238"/>
      <c r="T284" s="239"/>
      <c r="AT284" s="240" t="s">
        <v>144</v>
      </c>
      <c r="AU284" s="240" t="s">
        <v>79</v>
      </c>
      <c r="AV284" s="13" t="s">
        <v>79</v>
      </c>
      <c r="AW284" s="13" t="s">
        <v>35</v>
      </c>
      <c r="AX284" s="13" t="s">
        <v>72</v>
      </c>
      <c r="AY284" s="240" t="s">
        <v>134</v>
      </c>
    </row>
    <row r="285" spans="2:65" s="13" customFormat="1" ht="12">
      <c r="B285" s="229"/>
      <c r="C285" s="230"/>
      <c r="D285" s="219" t="s">
        <v>144</v>
      </c>
      <c r="E285" s="241" t="s">
        <v>21</v>
      </c>
      <c r="F285" s="242" t="s">
        <v>318</v>
      </c>
      <c r="G285" s="230"/>
      <c r="H285" s="243">
        <v>0.25</v>
      </c>
      <c r="I285" s="235"/>
      <c r="J285" s="230"/>
      <c r="K285" s="230"/>
      <c r="L285" s="236"/>
      <c r="M285" s="237"/>
      <c r="N285" s="238"/>
      <c r="O285" s="238"/>
      <c r="P285" s="238"/>
      <c r="Q285" s="238"/>
      <c r="R285" s="238"/>
      <c r="S285" s="238"/>
      <c r="T285" s="239"/>
      <c r="AT285" s="240" t="s">
        <v>144</v>
      </c>
      <c r="AU285" s="240" t="s">
        <v>79</v>
      </c>
      <c r="AV285" s="13" t="s">
        <v>79</v>
      </c>
      <c r="AW285" s="13" t="s">
        <v>35</v>
      </c>
      <c r="AX285" s="13" t="s">
        <v>72</v>
      </c>
      <c r="AY285" s="240" t="s">
        <v>134</v>
      </c>
    </row>
    <row r="286" spans="2:65" s="14" customFormat="1" ht="12">
      <c r="B286" s="244"/>
      <c r="C286" s="245"/>
      <c r="D286" s="231" t="s">
        <v>144</v>
      </c>
      <c r="E286" s="246" t="s">
        <v>21</v>
      </c>
      <c r="F286" s="247" t="s">
        <v>154</v>
      </c>
      <c r="G286" s="245"/>
      <c r="H286" s="248">
        <v>1.69</v>
      </c>
      <c r="I286" s="249"/>
      <c r="J286" s="245"/>
      <c r="K286" s="245"/>
      <c r="L286" s="250"/>
      <c r="M286" s="251"/>
      <c r="N286" s="252"/>
      <c r="O286" s="252"/>
      <c r="P286" s="252"/>
      <c r="Q286" s="252"/>
      <c r="R286" s="252"/>
      <c r="S286" s="252"/>
      <c r="T286" s="253"/>
      <c r="AT286" s="254" t="s">
        <v>144</v>
      </c>
      <c r="AU286" s="254" t="s">
        <v>79</v>
      </c>
      <c r="AV286" s="14" t="s">
        <v>142</v>
      </c>
      <c r="AW286" s="14" t="s">
        <v>35</v>
      </c>
      <c r="AX286" s="14" t="s">
        <v>76</v>
      </c>
      <c r="AY286" s="254" t="s">
        <v>134</v>
      </c>
    </row>
    <row r="287" spans="2:65" s="1" customFormat="1" ht="28.8" customHeight="1">
      <c r="B287" s="42"/>
      <c r="C287" s="205" t="s">
        <v>319</v>
      </c>
      <c r="D287" s="205" t="s">
        <v>137</v>
      </c>
      <c r="E287" s="206" t="s">
        <v>320</v>
      </c>
      <c r="F287" s="207" t="s">
        <v>321</v>
      </c>
      <c r="G287" s="208" t="s">
        <v>140</v>
      </c>
      <c r="H287" s="209">
        <v>7.2</v>
      </c>
      <c r="I287" s="210"/>
      <c r="J287" s="211">
        <f>ROUND(I287*H287,2)</f>
        <v>0</v>
      </c>
      <c r="K287" s="207" t="s">
        <v>141</v>
      </c>
      <c r="L287" s="62"/>
      <c r="M287" s="212" t="s">
        <v>21</v>
      </c>
      <c r="N287" s="213" t="s">
        <v>43</v>
      </c>
      <c r="O287" s="43"/>
      <c r="P287" s="214">
        <f>O287*H287</f>
        <v>0</v>
      </c>
      <c r="Q287" s="214">
        <v>0</v>
      </c>
      <c r="R287" s="214">
        <f>Q287*H287</f>
        <v>0</v>
      </c>
      <c r="S287" s="214">
        <v>3.4000000000000002E-2</v>
      </c>
      <c r="T287" s="215">
        <f>S287*H287</f>
        <v>0.24480000000000002</v>
      </c>
      <c r="AR287" s="25" t="s">
        <v>142</v>
      </c>
      <c r="AT287" s="25" t="s">
        <v>137</v>
      </c>
      <c r="AU287" s="25" t="s">
        <v>79</v>
      </c>
      <c r="AY287" s="25" t="s">
        <v>134</v>
      </c>
      <c r="BE287" s="216">
        <f>IF(N287="základní",J287,0)</f>
        <v>0</v>
      </c>
      <c r="BF287" s="216">
        <f>IF(N287="snížená",J287,0)</f>
        <v>0</v>
      </c>
      <c r="BG287" s="216">
        <f>IF(N287="zákl. přenesená",J287,0)</f>
        <v>0</v>
      </c>
      <c r="BH287" s="216">
        <f>IF(N287="sníž. přenesená",J287,0)</f>
        <v>0</v>
      </c>
      <c r="BI287" s="216">
        <f>IF(N287="nulová",J287,0)</f>
        <v>0</v>
      </c>
      <c r="BJ287" s="25" t="s">
        <v>76</v>
      </c>
      <c r="BK287" s="216">
        <f>ROUND(I287*H287,2)</f>
        <v>0</v>
      </c>
      <c r="BL287" s="25" t="s">
        <v>142</v>
      </c>
      <c r="BM287" s="25" t="s">
        <v>322</v>
      </c>
    </row>
    <row r="288" spans="2:65" s="1" customFormat="1" ht="24">
      <c r="B288" s="42"/>
      <c r="C288" s="64"/>
      <c r="D288" s="219" t="s">
        <v>159</v>
      </c>
      <c r="E288" s="64"/>
      <c r="F288" s="255" t="s">
        <v>316</v>
      </c>
      <c r="G288" s="64"/>
      <c r="H288" s="64"/>
      <c r="I288" s="173"/>
      <c r="J288" s="64"/>
      <c r="K288" s="64"/>
      <c r="L288" s="62"/>
      <c r="M288" s="256"/>
      <c r="N288" s="43"/>
      <c r="O288" s="43"/>
      <c r="P288" s="43"/>
      <c r="Q288" s="43"/>
      <c r="R288" s="43"/>
      <c r="S288" s="43"/>
      <c r="T288" s="79"/>
      <c r="AT288" s="25" t="s">
        <v>159</v>
      </c>
      <c r="AU288" s="25" t="s">
        <v>79</v>
      </c>
    </row>
    <row r="289" spans="2:65" s="12" customFormat="1" ht="12">
      <c r="B289" s="217"/>
      <c r="C289" s="218"/>
      <c r="D289" s="219" t="s">
        <v>144</v>
      </c>
      <c r="E289" s="220" t="s">
        <v>21</v>
      </c>
      <c r="F289" s="221" t="s">
        <v>145</v>
      </c>
      <c r="G289" s="218"/>
      <c r="H289" s="222" t="s">
        <v>21</v>
      </c>
      <c r="I289" s="223"/>
      <c r="J289" s="218"/>
      <c r="K289" s="218"/>
      <c r="L289" s="224"/>
      <c r="M289" s="225"/>
      <c r="N289" s="226"/>
      <c r="O289" s="226"/>
      <c r="P289" s="226"/>
      <c r="Q289" s="226"/>
      <c r="R289" s="226"/>
      <c r="S289" s="226"/>
      <c r="T289" s="227"/>
      <c r="AT289" s="228" t="s">
        <v>144</v>
      </c>
      <c r="AU289" s="228" t="s">
        <v>79</v>
      </c>
      <c r="AV289" s="12" t="s">
        <v>76</v>
      </c>
      <c r="AW289" s="12" t="s">
        <v>35</v>
      </c>
      <c r="AX289" s="12" t="s">
        <v>72</v>
      </c>
      <c r="AY289" s="228" t="s">
        <v>134</v>
      </c>
    </row>
    <row r="290" spans="2:65" s="13" customFormat="1" ht="12">
      <c r="B290" s="229"/>
      <c r="C290" s="230"/>
      <c r="D290" s="231" t="s">
        <v>144</v>
      </c>
      <c r="E290" s="232" t="s">
        <v>21</v>
      </c>
      <c r="F290" s="233" t="s">
        <v>186</v>
      </c>
      <c r="G290" s="230"/>
      <c r="H290" s="234">
        <v>7.2</v>
      </c>
      <c r="I290" s="235"/>
      <c r="J290" s="230"/>
      <c r="K290" s="230"/>
      <c r="L290" s="236"/>
      <c r="M290" s="237"/>
      <c r="N290" s="238"/>
      <c r="O290" s="238"/>
      <c r="P290" s="238"/>
      <c r="Q290" s="238"/>
      <c r="R290" s="238"/>
      <c r="S290" s="238"/>
      <c r="T290" s="239"/>
      <c r="AT290" s="240" t="s">
        <v>144</v>
      </c>
      <c r="AU290" s="240" t="s">
        <v>79</v>
      </c>
      <c r="AV290" s="13" t="s">
        <v>79</v>
      </c>
      <c r="AW290" s="13" t="s">
        <v>35</v>
      </c>
      <c r="AX290" s="13" t="s">
        <v>76</v>
      </c>
      <c r="AY290" s="240" t="s">
        <v>134</v>
      </c>
    </row>
    <row r="291" spans="2:65" s="1" customFormat="1" ht="28.8" customHeight="1">
      <c r="B291" s="42"/>
      <c r="C291" s="205" t="s">
        <v>323</v>
      </c>
      <c r="D291" s="205" t="s">
        <v>137</v>
      </c>
      <c r="E291" s="206" t="s">
        <v>324</v>
      </c>
      <c r="F291" s="207" t="s">
        <v>325</v>
      </c>
      <c r="G291" s="208" t="s">
        <v>140</v>
      </c>
      <c r="H291" s="209">
        <v>3.5</v>
      </c>
      <c r="I291" s="210"/>
      <c r="J291" s="211">
        <f>ROUND(I291*H291,2)</f>
        <v>0</v>
      </c>
      <c r="K291" s="207" t="s">
        <v>141</v>
      </c>
      <c r="L291" s="62"/>
      <c r="M291" s="212" t="s">
        <v>21</v>
      </c>
      <c r="N291" s="213" t="s">
        <v>43</v>
      </c>
      <c r="O291" s="43"/>
      <c r="P291" s="214">
        <f>O291*H291</f>
        <v>0</v>
      </c>
      <c r="Q291" s="214">
        <v>0</v>
      </c>
      <c r="R291" s="214">
        <f>Q291*H291</f>
        <v>0</v>
      </c>
      <c r="S291" s="214">
        <v>8.8999999999999996E-2</v>
      </c>
      <c r="T291" s="215">
        <f>S291*H291</f>
        <v>0.3115</v>
      </c>
      <c r="AR291" s="25" t="s">
        <v>142</v>
      </c>
      <c r="AT291" s="25" t="s">
        <v>137</v>
      </c>
      <c r="AU291" s="25" t="s">
        <v>79</v>
      </c>
      <c r="AY291" s="25" t="s">
        <v>134</v>
      </c>
      <c r="BE291" s="216">
        <f>IF(N291="základní",J291,0)</f>
        <v>0</v>
      </c>
      <c r="BF291" s="216">
        <f>IF(N291="snížená",J291,0)</f>
        <v>0</v>
      </c>
      <c r="BG291" s="216">
        <f>IF(N291="zákl. přenesená",J291,0)</f>
        <v>0</v>
      </c>
      <c r="BH291" s="216">
        <f>IF(N291="sníž. přenesená",J291,0)</f>
        <v>0</v>
      </c>
      <c r="BI291" s="216">
        <f>IF(N291="nulová",J291,0)</f>
        <v>0</v>
      </c>
      <c r="BJ291" s="25" t="s">
        <v>76</v>
      </c>
      <c r="BK291" s="216">
        <f>ROUND(I291*H291,2)</f>
        <v>0</v>
      </c>
      <c r="BL291" s="25" t="s">
        <v>142</v>
      </c>
      <c r="BM291" s="25" t="s">
        <v>326</v>
      </c>
    </row>
    <row r="292" spans="2:65" s="1" customFormat="1" ht="48">
      <c r="B292" s="42"/>
      <c r="C292" s="64"/>
      <c r="D292" s="219" t="s">
        <v>159</v>
      </c>
      <c r="E292" s="64"/>
      <c r="F292" s="255" t="s">
        <v>327</v>
      </c>
      <c r="G292" s="64"/>
      <c r="H292" s="64"/>
      <c r="I292" s="173"/>
      <c r="J292" s="64"/>
      <c r="K292" s="64"/>
      <c r="L292" s="62"/>
      <c r="M292" s="256"/>
      <c r="N292" s="43"/>
      <c r="O292" s="43"/>
      <c r="P292" s="43"/>
      <c r="Q292" s="43"/>
      <c r="R292" s="43"/>
      <c r="S292" s="43"/>
      <c r="T292" s="79"/>
      <c r="AT292" s="25" t="s">
        <v>159</v>
      </c>
      <c r="AU292" s="25" t="s">
        <v>79</v>
      </c>
    </row>
    <row r="293" spans="2:65" s="12" customFormat="1" ht="12">
      <c r="B293" s="217"/>
      <c r="C293" s="218"/>
      <c r="D293" s="219" t="s">
        <v>144</v>
      </c>
      <c r="E293" s="220" t="s">
        <v>21</v>
      </c>
      <c r="F293" s="221" t="s">
        <v>145</v>
      </c>
      <c r="G293" s="218"/>
      <c r="H293" s="222" t="s">
        <v>21</v>
      </c>
      <c r="I293" s="223"/>
      <c r="J293" s="218"/>
      <c r="K293" s="218"/>
      <c r="L293" s="224"/>
      <c r="M293" s="225"/>
      <c r="N293" s="226"/>
      <c r="O293" s="226"/>
      <c r="P293" s="226"/>
      <c r="Q293" s="226"/>
      <c r="R293" s="226"/>
      <c r="S293" s="226"/>
      <c r="T293" s="227"/>
      <c r="AT293" s="228" t="s">
        <v>144</v>
      </c>
      <c r="AU293" s="228" t="s">
        <v>79</v>
      </c>
      <c r="AV293" s="12" t="s">
        <v>76</v>
      </c>
      <c r="AW293" s="12" t="s">
        <v>35</v>
      </c>
      <c r="AX293" s="12" t="s">
        <v>72</v>
      </c>
      <c r="AY293" s="228" t="s">
        <v>134</v>
      </c>
    </row>
    <row r="294" spans="2:65" s="13" customFormat="1" ht="12">
      <c r="B294" s="229"/>
      <c r="C294" s="230"/>
      <c r="D294" s="219" t="s">
        <v>144</v>
      </c>
      <c r="E294" s="241" t="s">
        <v>21</v>
      </c>
      <c r="F294" s="242" t="s">
        <v>190</v>
      </c>
      <c r="G294" s="230"/>
      <c r="H294" s="243">
        <v>1.44</v>
      </c>
      <c r="I294" s="235"/>
      <c r="J294" s="230"/>
      <c r="K294" s="230"/>
      <c r="L294" s="236"/>
      <c r="M294" s="237"/>
      <c r="N294" s="238"/>
      <c r="O294" s="238"/>
      <c r="P294" s="238"/>
      <c r="Q294" s="238"/>
      <c r="R294" s="238"/>
      <c r="S294" s="238"/>
      <c r="T294" s="239"/>
      <c r="AT294" s="240" t="s">
        <v>144</v>
      </c>
      <c r="AU294" s="240" t="s">
        <v>79</v>
      </c>
      <c r="AV294" s="13" t="s">
        <v>79</v>
      </c>
      <c r="AW294" s="13" t="s">
        <v>35</v>
      </c>
      <c r="AX294" s="13" t="s">
        <v>72</v>
      </c>
      <c r="AY294" s="240" t="s">
        <v>134</v>
      </c>
    </row>
    <row r="295" spans="2:65" s="13" customFormat="1" ht="12">
      <c r="B295" s="229"/>
      <c r="C295" s="230"/>
      <c r="D295" s="219" t="s">
        <v>144</v>
      </c>
      <c r="E295" s="241" t="s">
        <v>21</v>
      </c>
      <c r="F295" s="242" t="s">
        <v>328</v>
      </c>
      <c r="G295" s="230"/>
      <c r="H295" s="243">
        <v>0.5</v>
      </c>
      <c r="I295" s="235"/>
      <c r="J295" s="230"/>
      <c r="K295" s="230"/>
      <c r="L295" s="236"/>
      <c r="M295" s="237"/>
      <c r="N295" s="238"/>
      <c r="O295" s="238"/>
      <c r="P295" s="238"/>
      <c r="Q295" s="238"/>
      <c r="R295" s="238"/>
      <c r="S295" s="238"/>
      <c r="T295" s="239"/>
      <c r="AT295" s="240" t="s">
        <v>144</v>
      </c>
      <c r="AU295" s="240" t="s">
        <v>79</v>
      </c>
      <c r="AV295" s="13" t="s">
        <v>79</v>
      </c>
      <c r="AW295" s="13" t="s">
        <v>35</v>
      </c>
      <c r="AX295" s="13" t="s">
        <v>72</v>
      </c>
      <c r="AY295" s="240" t="s">
        <v>134</v>
      </c>
    </row>
    <row r="296" spans="2:65" s="13" customFormat="1" ht="12">
      <c r="B296" s="229"/>
      <c r="C296" s="230"/>
      <c r="D296" s="219" t="s">
        <v>144</v>
      </c>
      <c r="E296" s="241" t="s">
        <v>21</v>
      </c>
      <c r="F296" s="242" t="s">
        <v>188</v>
      </c>
      <c r="G296" s="230"/>
      <c r="H296" s="243">
        <v>0.84</v>
      </c>
      <c r="I296" s="235"/>
      <c r="J296" s="230"/>
      <c r="K296" s="230"/>
      <c r="L296" s="236"/>
      <c r="M296" s="237"/>
      <c r="N296" s="238"/>
      <c r="O296" s="238"/>
      <c r="P296" s="238"/>
      <c r="Q296" s="238"/>
      <c r="R296" s="238"/>
      <c r="S296" s="238"/>
      <c r="T296" s="239"/>
      <c r="AT296" s="240" t="s">
        <v>144</v>
      </c>
      <c r="AU296" s="240" t="s">
        <v>79</v>
      </c>
      <c r="AV296" s="13" t="s">
        <v>79</v>
      </c>
      <c r="AW296" s="13" t="s">
        <v>35</v>
      </c>
      <c r="AX296" s="13" t="s">
        <v>72</v>
      </c>
      <c r="AY296" s="240" t="s">
        <v>134</v>
      </c>
    </row>
    <row r="297" spans="2:65" s="13" customFormat="1" ht="12">
      <c r="B297" s="229"/>
      <c r="C297" s="230"/>
      <c r="D297" s="219" t="s">
        <v>144</v>
      </c>
      <c r="E297" s="241" t="s">
        <v>21</v>
      </c>
      <c r="F297" s="242" t="s">
        <v>194</v>
      </c>
      <c r="G297" s="230"/>
      <c r="H297" s="243">
        <v>0.72</v>
      </c>
      <c r="I297" s="235"/>
      <c r="J297" s="230"/>
      <c r="K297" s="230"/>
      <c r="L297" s="236"/>
      <c r="M297" s="237"/>
      <c r="N297" s="238"/>
      <c r="O297" s="238"/>
      <c r="P297" s="238"/>
      <c r="Q297" s="238"/>
      <c r="R297" s="238"/>
      <c r="S297" s="238"/>
      <c r="T297" s="239"/>
      <c r="AT297" s="240" t="s">
        <v>144</v>
      </c>
      <c r="AU297" s="240" t="s">
        <v>79</v>
      </c>
      <c r="AV297" s="13" t="s">
        <v>79</v>
      </c>
      <c r="AW297" s="13" t="s">
        <v>35</v>
      </c>
      <c r="AX297" s="13" t="s">
        <v>72</v>
      </c>
      <c r="AY297" s="240" t="s">
        <v>134</v>
      </c>
    </row>
    <row r="298" spans="2:65" s="14" customFormat="1" ht="12">
      <c r="B298" s="244"/>
      <c r="C298" s="245"/>
      <c r="D298" s="231" t="s">
        <v>144</v>
      </c>
      <c r="E298" s="246" t="s">
        <v>21</v>
      </c>
      <c r="F298" s="247" t="s">
        <v>154</v>
      </c>
      <c r="G298" s="245"/>
      <c r="H298" s="248">
        <v>3.5</v>
      </c>
      <c r="I298" s="249"/>
      <c r="J298" s="245"/>
      <c r="K298" s="245"/>
      <c r="L298" s="250"/>
      <c r="M298" s="251"/>
      <c r="N298" s="252"/>
      <c r="O298" s="252"/>
      <c r="P298" s="252"/>
      <c r="Q298" s="252"/>
      <c r="R298" s="252"/>
      <c r="S298" s="252"/>
      <c r="T298" s="253"/>
      <c r="AT298" s="254" t="s">
        <v>144</v>
      </c>
      <c r="AU298" s="254" t="s">
        <v>79</v>
      </c>
      <c r="AV298" s="14" t="s">
        <v>142</v>
      </c>
      <c r="AW298" s="14" t="s">
        <v>35</v>
      </c>
      <c r="AX298" s="14" t="s">
        <v>76</v>
      </c>
      <c r="AY298" s="254" t="s">
        <v>134</v>
      </c>
    </row>
    <row r="299" spans="2:65" s="1" customFormat="1" ht="28.8" customHeight="1">
      <c r="B299" s="42"/>
      <c r="C299" s="205" t="s">
        <v>329</v>
      </c>
      <c r="D299" s="205" t="s">
        <v>137</v>
      </c>
      <c r="E299" s="206" t="s">
        <v>330</v>
      </c>
      <c r="F299" s="207" t="s">
        <v>331</v>
      </c>
      <c r="G299" s="208" t="s">
        <v>140</v>
      </c>
      <c r="H299" s="209">
        <v>3.24</v>
      </c>
      <c r="I299" s="210"/>
      <c r="J299" s="211">
        <f>ROUND(I299*H299,2)</f>
        <v>0</v>
      </c>
      <c r="K299" s="207" t="s">
        <v>141</v>
      </c>
      <c r="L299" s="62"/>
      <c r="M299" s="212" t="s">
        <v>21</v>
      </c>
      <c r="N299" s="213" t="s">
        <v>43</v>
      </c>
      <c r="O299" s="43"/>
      <c r="P299" s="214">
        <f>O299*H299</f>
        <v>0</v>
      </c>
      <c r="Q299" s="214">
        <v>0</v>
      </c>
      <c r="R299" s="214">
        <f>Q299*H299</f>
        <v>0</v>
      </c>
      <c r="S299" s="214">
        <v>6.0999999999999999E-2</v>
      </c>
      <c r="T299" s="215">
        <f>S299*H299</f>
        <v>0.19764000000000001</v>
      </c>
      <c r="AR299" s="25" t="s">
        <v>142</v>
      </c>
      <c r="AT299" s="25" t="s">
        <v>137</v>
      </c>
      <c r="AU299" s="25" t="s">
        <v>79</v>
      </c>
      <c r="AY299" s="25" t="s">
        <v>134</v>
      </c>
      <c r="BE299" s="216">
        <f>IF(N299="základní",J299,0)</f>
        <v>0</v>
      </c>
      <c r="BF299" s="216">
        <f>IF(N299="snížená",J299,0)</f>
        <v>0</v>
      </c>
      <c r="BG299" s="216">
        <f>IF(N299="zákl. přenesená",J299,0)</f>
        <v>0</v>
      </c>
      <c r="BH299" s="216">
        <f>IF(N299="sníž. přenesená",J299,0)</f>
        <v>0</v>
      </c>
      <c r="BI299" s="216">
        <f>IF(N299="nulová",J299,0)</f>
        <v>0</v>
      </c>
      <c r="BJ299" s="25" t="s">
        <v>76</v>
      </c>
      <c r="BK299" s="216">
        <f>ROUND(I299*H299,2)</f>
        <v>0</v>
      </c>
      <c r="BL299" s="25" t="s">
        <v>142</v>
      </c>
      <c r="BM299" s="25" t="s">
        <v>332</v>
      </c>
    </row>
    <row r="300" spans="2:65" s="1" customFormat="1" ht="48">
      <c r="B300" s="42"/>
      <c r="C300" s="64"/>
      <c r="D300" s="219" t="s">
        <v>159</v>
      </c>
      <c r="E300" s="64"/>
      <c r="F300" s="255" t="s">
        <v>327</v>
      </c>
      <c r="G300" s="64"/>
      <c r="H300" s="64"/>
      <c r="I300" s="173"/>
      <c r="J300" s="64"/>
      <c r="K300" s="64"/>
      <c r="L300" s="62"/>
      <c r="M300" s="256"/>
      <c r="N300" s="43"/>
      <c r="O300" s="43"/>
      <c r="P300" s="43"/>
      <c r="Q300" s="43"/>
      <c r="R300" s="43"/>
      <c r="S300" s="43"/>
      <c r="T300" s="79"/>
      <c r="AT300" s="25" t="s">
        <v>159</v>
      </c>
      <c r="AU300" s="25" t="s">
        <v>79</v>
      </c>
    </row>
    <row r="301" spans="2:65" s="12" customFormat="1" ht="12">
      <c r="B301" s="217"/>
      <c r="C301" s="218"/>
      <c r="D301" s="219" t="s">
        <v>144</v>
      </c>
      <c r="E301" s="220" t="s">
        <v>21</v>
      </c>
      <c r="F301" s="221" t="s">
        <v>145</v>
      </c>
      <c r="G301" s="218"/>
      <c r="H301" s="222" t="s">
        <v>21</v>
      </c>
      <c r="I301" s="223"/>
      <c r="J301" s="218"/>
      <c r="K301" s="218"/>
      <c r="L301" s="224"/>
      <c r="M301" s="225"/>
      <c r="N301" s="226"/>
      <c r="O301" s="226"/>
      <c r="P301" s="226"/>
      <c r="Q301" s="226"/>
      <c r="R301" s="226"/>
      <c r="S301" s="226"/>
      <c r="T301" s="227"/>
      <c r="AT301" s="228" t="s">
        <v>144</v>
      </c>
      <c r="AU301" s="228" t="s">
        <v>79</v>
      </c>
      <c r="AV301" s="12" t="s">
        <v>76</v>
      </c>
      <c r="AW301" s="12" t="s">
        <v>35</v>
      </c>
      <c r="AX301" s="12" t="s">
        <v>72</v>
      </c>
      <c r="AY301" s="228" t="s">
        <v>134</v>
      </c>
    </row>
    <row r="302" spans="2:65" s="13" customFormat="1" ht="12">
      <c r="B302" s="229"/>
      <c r="C302" s="230"/>
      <c r="D302" s="231" t="s">
        <v>144</v>
      </c>
      <c r="E302" s="232" t="s">
        <v>21</v>
      </c>
      <c r="F302" s="233" t="s">
        <v>191</v>
      </c>
      <c r="G302" s="230"/>
      <c r="H302" s="234">
        <v>3.24</v>
      </c>
      <c r="I302" s="235"/>
      <c r="J302" s="230"/>
      <c r="K302" s="230"/>
      <c r="L302" s="236"/>
      <c r="M302" s="237"/>
      <c r="N302" s="238"/>
      <c r="O302" s="238"/>
      <c r="P302" s="238"/>
      <c r="Q302" s="238"/>
      <c r="R302" s="238"/>
      <c r="S302" s="238"/>
      <c r="T302" s="239"/>
      <c r="AT302" s="240" t="s">
        <v>144</v>
      </c>
      <c r="AU302" s="240" t="s">
        <v>79</v>
      </c>
      <c r="AV302" s="13" t="s">
        <v>79</v>
      </c>
      <c r="AW302" s="13" t="s">
        <v>35</v>
      </c>
      <c r="AX302" s="13" t="s">
        <v>76</v>
      </c>
      <c r="AY302" s="240" t="s">
        <v>134</v>
      </c>
    </row>
    <row r="303" spans="2:65" s="1" customFormat="1" ht="28.8" customHeight="1">
      <c r="B303" s="42"/>
      <c r="C303" s="205" t="s">
        <v>333</v>
      </c>
      <c r="D303" s="205" t="s">
        <v>137</v>
      </c>
      <c r="E303" s="206" t="s">
        <v>334</v>
      </c>
      <c r="F303" s="207" t="s">
        <v>335</v>
      </c>
      <c r="G303" s="208" t="s">
        <v>140</v>
      </c>
      <c r="H303" s="209">
        <v>10.125</v>
      </c>
      <c r="I303" s="210"/>
      <c r="J303" s="211">
        <f>ROUND(I303*H303,2)</f>
        <v>0</v>
      </c>
      <c r="K303" s="207" t="s">
        <v>141</v>
      </c>
      <c r="L303" s="62"/>
      <c r="M303" s="212" t="s">
        <v>21</v>
      </c>
      <c r="N303" s="213" t="s">
        <v>43</v>
      </c>
      <c r="O303" s="43"/>
      <c r="P303" s="214">
        <f>O303*H303</f>
        <v>0</v>
      </c>
      <c r="Q303" s="214">
        <v>0</v>
      </c>
      <c r="R303" s="214">
        <f>Q303*H303</f>
        <v>0</v>
      </c>
      <c r="S303" s="214">
        <v>5.2999999999999999E-2</v>
      </c>
      <c r="T303" s="215">
        <f>S303*H303</f>
        <v>0.53662500000000002</v>
      </c>
      <c r="AR303" s="25" t="s">
        <v>142</v>
      </c>
      <c r="AT303" s="25" t="s">
        <v>137</v>
      </c>
      <c r="AU303" s="25" t="s">
        <v>79</v>
      </c>
      <c r="AY303" s="25" t="s">
        <v>134</v>
      </c>
      <c r="BE303" s="216">
        <f>IF(N303="základní",J303,0)</f>
        <v>0</v>
      </c>
      <c r="BF303" s="216">
        <f>IF(N303="snížená",J303,0)</f>
        <v>0</v>
      </c>
      <c r="BG303" s="216">
        <f>IF(N303="zákl. přenesená",J303,0)</f>
        <v>0</v>
      </c>
      <c r="BH303" s="216">
        <f>IF(N303="sníž. přenesená",J303,0)</f>
        <v>0</v>
      </c>
      <c r="BI303" s="216">
        <f>IF(N303="nulová",J303,0)</f>
        <v>0</v>
      </c>
      <c r="BJ303" s="25" t="s">
        <v>76</v>
      </c>
      <c r="BK303" s="216">
        <f>ROUND(I303*H303,2)</f>
        <v>0</v>
      </c>
      <c r="BL303" s="25" t="s">
        <v>142</v>
      </c>
      <c r="BM303" s="25" t="s">
        <v>336</v>
      </c>
    </row>
    <row r="304" spans="2:65" s="1" customFormat="1" ht="48">
      <c r="B304" s="42"/>
      <c r="C304" s="64"/>
      <c r="D304" s="219" t="s">
        <v>159</v>
      </c>
      <c r="E304" s="64"/>
      <c r="F304" s="255" t="s">
        <v>327</v>
      </c>
      <c r="G304" s="64"/>
      <c r="H304" s="64"/>
      <c r="I304" s="173"/>
      <c r="J304" s="64"/>
      <c r="K304" s="64"/>
      <c r="L304" s="62"/>
      <c r="M304" s="256"/>
      <c r="N304" s="43"/>
      <c r="O304" s="43"/>
      <c r="P304" s="43"/>
      <c r="Q304" s="43"/>
      <c r="R304" s="43"/>
      <c r="S304" s="43"/>
      <c r="T304" s="79"/>
      <c r="AT304" s="25" t="s">
        <v>159</v>
      </c>
      <c r="AU304" s="25" t="s">
        <v>79</v>
      </c>
    </row>
    <row r="305" spans="2:65" s="12" customFormat="1" ht="12">
      <c r="B305" s="217"/>
      <c r="C305" s="218"/>
      <c r="D305" s="219" t="s">
        <v>144</v>
      </c>
      <c r="E305" s="220" t="s">
        <v>21</v>
      </c>
      <c r="F305" s="221" t="s">
        <v>145</v>
      </c>
      <c r="G305" s="218"/>
      <c r="H305" s="222" t="s">
        <v>21</v>
      </c>
      <c r="I305" s="223"/>
      <c r="J305" s="218"/>
      <c r="K305" s="218"/>
      <c r="L305" s="224"/>
      <c r="M305" s="225"/>
      <c r="N305" s="226"/>
      <c r="O305" s="226"/>
      <c r="P305" s="226"/>
      <c r="Q305" s="226"/>
      <c r="R305" s="226"/>
      <c r="S305" s="226"/>
      <c r="T305" s="227"/>
      <c r="AT305" s="228" t="s">
        <v>144</v>
      </c>
      <c r="AU305" s="228" t="s">
        <v>79</v>
      </c>
      <c r="AV305" s="12" t="s">
        <v>76</v>
      </c>
      <c r="AW305" s="12" t="s">
        <v>35</v>
      </c>
      <c r="AX305" s="12" t="s">
        <v>72</v>
      </c>
      <c r="AY305" s="228" t="s">
        <v>134</v>
      </c>
    </row>
    <row r="306" spans="2:65" s="13" customFormat="1" ht="12">
      <c r="B306" s="229"/>
      <c r="C306" s="230"/>
      <c r="D306" s="219" t="s">
        <v>144</v>
      </c>
      <c r="E306" s="241" t="s">
        <v>21</v>
      </c>
      <c r="F306" s="242" t="s">
        <v>185</v>
      </c>
      <c r="G306" s="230"/>
      <c r="H306" s="243">
        <v>7.2450000000000001</v>
      </c>
      <c r="I306" s="235"/>
      <c r="J306" s="230"/>
      <c r="K306" s="230"/>
      <c r="L306" s="236"/>
      <c r="M306" s="237"/>
      <c r="N306" s="238"/>
      <c r="O306" s="238"/>
      <c r="P306" s="238"/>
      <c r="Q306" s="238"/>
      <c r="R306" s="238"/>
      <c r="S306" s="238"/>
      <c r="T306" s="239"/>
      <c r="AT306" s="240" t="s">
        <v>144</v>
      </c>
      <c r="AU306" s="240" t="s">
        <v>79</v>
      </c>
      <c r="AV306" s="13" t="s">
        <v>79</v>
      </c>
      <c r="AW306" s="13" t="s">
        <v>35</v>
      </c>
      <c r="AX306" s="13" t="s">
        <v>72</v>
      </c>
      <c r="AY306" s="240" t="s">
        <v>134</v>
      </c>
    </row>
    <row r="307" spans="2:65" s="13" customFormat="1" ht="12">
      <c r="B307" s="229"/>
      <c r="C307" s="230"/>
      <c r="D307" s="219" t="s">
        <v>144</v>
      </c>
      <c r="E307" s="241" t="s">
        <v>21</v>
      </c>
      <c r="F307" s="242" t="s">
        <v>193</v>
      </c>
      <c r="G307" s="230"/>
      <c r="H307" s="243">
        <v>2.88</v>
      </c>
      <c r="I307" s="235"/>
      <c r="J307" s="230"/>
      <c r="K307" s="230"/>
      <c r="L307" s="236"/>
      <c r="M307" s="237"/>
      <c r="N307" s="238"/>
      <c r="O307" s="238"/>
      <c r="P307" s="238"/>
      <c r="Q307" s="238"/>
      <c r="R307" s="238"/>
      <c r="S307" s="238"/>
      <c r="T307" s="239"/>
      <c r="AT307" s="240" t="s">
        <v>144</v>
      </c>
      <c r="AU307" s="240" t="s">
        <v>79</v>
      </c>
      <c r="AV307" s="13" t="s">
        <v>79</v>
      </c>
      <c r="AW307" s="13" t="s">
        <v>35</v>
      </c>
      <c r="AX307" s="13" t="s">
        <v>72</v>
      </c>
      <c r="AY307" s="240" t="s">
        <v>134</v>
      </c>
    </row>
    <row r="308" spans="2:65" s="14" customFormat="1" ht="12">
      <c r="B308" s="244"/>
      <c r="C308" s="245"/>
      <c r="D308" s="231" t="s">
        <v>144</v>
      </c>
      <c r="E308" s="246" t="s">
        <v>21</v>
      </c>
      <c r="F308" s="247" t="s">
        <v>154</v>
      </c>
      <c r="G308" s="245"/>
      <c r="H308" s="248">
        <v>10.125</v>
      </c>
      <c r="I308" s="249"/>
      <c r="J308" s="245"/>
      <c r="K308" s="245"/>
      <c r="L308" s="250"/>
      <c r="M308" s="251"/>
      <c r="N308" s="252"/>
      <c r="O308" s="252"/>
      <c r="P308" s="252"/>
      <c r="Q308" s="252"/>
      <c r="R308" s="252"/>
      <c r="S308" s="252"/>
      <c r="T308" s="253"/>
      <c r="AT308" s="254" t="s">
        <v>144</v>
      </c>
      <c r="AU308" s="254" t="s">
        <v>79</v>
      </c>
      <c r="AV308" s="14" t="s">
        <v>142</v>
      </c>
      <c r="AW308" s="14" t="s">
        <v>35</v>
      </c>
      <c r="AX308" s="14" t="s">
        <v>76</v>
      </c>
      <c r="AY308" s="254" t="s">
        <v>134</v>
      </c>
    </row>
    <row r="309" spans="2:65" s="1" customFormat="1" ht="28.8" customHeight="1">
      <c r="B309" s="42"/>
      <c r="C309" s="205" t="s">
        <v>337</v>
      </c>
      <c r="D309" s="205" t="s">
        <v>137</v>
      </c>
      <c r="E309" s="206" t="s">
        <v>338</v>
      </c>
      <c r="F309" s="207" t="s">
        <v>339</v>
      </c>
      <c r="G309" s="208" t="s">
        <v>140</v>
      </c>
      <c r="H309" s="209">
        <v>1.9</v>
      </c>
      <c r="I309" s="210"/>
      <c r="J309" s="211">
        <f>ROUND(I309*H309,2)</f>
        <v>0</v>
      </c>
      <c r="K309" s="207" t="s">
        <v>141</v>
      </c>
      <c r="L309" s="62"/>
      <c r="M309" s="212" t="s">
        <v>21</v>
      </c>
      <c r="N309" s="213" t="s">
        <v>43</v>
      </c>
      <c r="O309" s="43"/>
      <c r="P309" s="214">
        <f>O309*H309</f>
        <v>0</v>
      </c>
      <c r="Q309" s="214">
        <v>0</v>
      </c>
      <c r="R309" s="214">
        <f>Q309*H309</f>
        <v>0</v>
      </c>
      <c r="S309" s="214">
        <v>7.5999999999999998E-2</v>
      </c>
      <c r="T309" s="215">
        <f>S309*H309</f>
        <v>0.1444</v>
      </c>
      <c r="AR309" s="25" t="s">
        <v>142</v>
      </c>
      <c r="AT309" s="25" t="s">
        <v>137</v>
      </c>
      <c r="AU309" s="25" t="s">
        <v>79</v>
      </c>
      <c r="AY309" s="25" t="s">
        <v>134</v>
      </c>
      <c r="BE309" s="216">
        <f>IF(N309="základní",J309,0)</f>
        <v>0</v>
      </c>
      <c r="BF309" s="216">
        <f>IF(N309="snížená",J309,0)</f>
        <v>0</v>
      </c>
      <c r="BG309" s="216">
        <f>IF(N309="zákl. přenesená",J309,0)</f>
        <v>0</v>
      </c>
      <c r="BH309" s="216">
        <f>IF(N309="sníž. přenesená",J309,0)</f>
        <v>0</v>
      </c>
      <c r="BI309" s="216">
        <f>IF(N309="nulová",J309,0)</f>
        <v>0</v>
      </c>
      <c r="BJ309" s="25" t="s">
        <v>76</v>
      </c>
      <c r="BK309" s="216">
        <f>ROUND(I309*H309,2)</f>
        <v>0</v>
      </c>
      <c r="BL309" s="25" t="s">
        <v>142</v>
      </c>
      <c r="BM309" s="25" t="s">
        <v>340</v>
      </c>
    </row>
    <row r="310" spans="2:65" s="1" customFormat="1" ht="48">
      <c r="B310" s="42"/>
      <c r="C310" s="64"/>
      <c r="D310" s="219" t="s">
        <v>159</v>
      </c>
      <c r="E310" s="64"/>
      <c r="F310" s="255" t="s">
        <v>327</v>
      </c>
      <c r="G310" s="64"/>
      <c r="H310" s="64"/>
      <c r="I310" s="173"/>
      <c r="J310" s="64"/>
      <c r="K310" s="64"/>
      <c r="L310" s="62"/>
      <c r="M310" s="256"/>
      <c r="N310" s="43"/>
      <c r="O310" s="43"/>
      <c r="P310" s="43"/>
      <c r="Q310" s="43"/>
      <c r="R310" s="43"/>
      <c r="S310" s="43"/>
      <c r="T310" s="79"/>
      <c r="AT310" s="25" t="s">
        <v>159</v>
      </c>
      <c r="AU310" s="25" t="s">
        <v>79</v>
      </c>
    </row>
    <row r="311" spans="2:65" s="12" customFormat="1" ht="12">
      <c r="B311" s="217"/>
      <c r="C311" s="218"/>
      <c r="D311" s="219" t="s">
        <v>144</v>
      </c>
      <c r="E311" s="220" t="s">
        <v>21</v>
      </c>
      <c r="F311" s="221" t="s">
        <v>145</v>
      </c>
      <c r="G311" s="218"/>
      <c r="H311" s="222" t="s">
        <v>21</v>
      </c>
      <c r="I311" s="223"/>
      <c r="J311" s="218"/>
      <c r="K311" s="218"/>
      <c r="L311" s="224"/>
      <c r="M311" s="225"/>
      <c r="N311" s="226"/>
      <c r="O311" s="226"/>
      <c r="P311" s="226"/>
      <c r="Q311" s="226"/>
      <c r="R311" s="226"/>
      <c r="S311" s="226"/>
      <c r="T311" s="227"/>
      <c r="AT311" s="228" t="s">
        <v>144</v>
      </c>
      <c r="AU311" s="228" t="s">
        <v>79</v>
      </c>
      <c r="AV311" s="12" t="s">
        <v>76</v>
      </c>
      <c r="AW311" s="12" t="s">
        <v>35</v>
      </c>
      <c r="AX311" s="12" t="s">
        <v>72</v>
      </c>
      <c r="AY311" s="228" t="s">
        <v>134</v>
      </c>
    </row>
    <row r="312" spans="2:65" s="13" customFormat="1" ht="12">
      <c r="B312" s="229"/>
      <c r="C312" s="230"/>
      <c r="D312" s="231" t="s">
        <v>144</v>
      </c>
      <c r="E312" s="232" t="s">
        <v>21</v>
      </c>
      <c r="F312" s="233" t="s">
        <v>197</v>
      </c>
      <c r="G312" s="230"/>
      <c r="H312" s="234">
        <v>1.9</v>
      </c>
      <c r="I312" s="235"/>
      <c r="J312" s="230"/>
      <c r="K312" s="230"/>
      <c r="L312" s="236"/>
      <c r="M312" s="237"/>
      <c r="N312" s="238"/>
      <c r="O312" s="238"/>
      <c r="P312" s="238"/>
      <c r="Q312" s="238"/>
      <c r="R312" s="238"/>
      <c r="S312" s="238"/>
      <c r="T312" s="239"/>
      <c r="AT312" s="240" t="s">
        <v>144</v>
      </c>
      <c r="AU312" s="240" t="s">
        <v>79</v>
      </c>
      <c r="AV312" s="13" t="s">
        <v>79</v>
      </c>
      <c r="AW312" s="13" t="s">
        <v>35</v>
      </c>
      <c r="AX312" s="13" t="s">
        <v>76</v>
      </c>
      <c r="AY312" s="240" t="s">
        <v>134</v>
      </c>
    </row>
    <row r="313" spans="2:65" s="1" customFormat="1" ht="28.8" customHeight="1">
      <c r="B313" s="42"/>
      <c r="C313" s="205" t="s">
        <v>341</v>
      </c>
      <c r="D313" s="205" t="s">
        <v>137</v>
      </c>
      <c r="E313" s="206" t="s">
        <v>342</v>
      </c>
      <c r="F313" s="207" t="s">
        <v>343</v>
      </c>
      <c r="G313" s="208" t="s">
        <v>140</v>
      </c>
      <c r="H313" s="209">
        <v>5.2</v>
      </c>
      <c r="I313" s="210"/>
      <c r="J313" s="211">
        <f>ROUND(I313*H313,2)</f>
        <v>0</v>
      </c>
      <c r="K313" s="207" t="s">
        <v>141</v>
      </c>
      <c r="L313" s="62"/>
      <c r="M313" s="212" t="s">
        <v>21</v>
      </c>
      <c r="N313" s="213" t="s">
        <v>43</v>
      </c>
      <c r="O313" s="43"/>
      <c r="P313" s="214">
        <f>O313*H313</f>
        <v>0</v>
      </c>
      <c r="Q313" s="214">
        <v>0</v>
      </c>
      <c r="R313" s="214">
        <f>Q313*H313</f>
        <v>0</v>
      </c>
      <c r="S313" s="214">
        <v>6.3E-2</v>
      </c>
      <c r="T313" s="215">
        <f>S313*H313</f>
        <v>0.3276</v>
      </c>
      <c r="AR313" s="25" t="s">
        <v>142</v>
      </c>
      <c r="AT313" s="25" t="s">
        <v>137</v>
      </c>
      <c r="AU313" s="25" t="s">
        <v>79</v>
      </c>
      <c r="AY313" s="25" t="s">
        <v>134</v>
      </c>
      <c r="BE313" s="216">
        <f>IF(N313="základní",J313,0)</f>
        <v>0</v>
      </c>
      <c r="BF313" s="216">
        <f>IF(N313="snížená",J313,0)</f>
        <v>0</v>
      </c>
      <c r="BG313" s="216">
        <f>IF(N313="zákl. přenesená",J313,0)</f>
        <v>0</v>
      </c>
      <c r="BH313" s="216">
        <f>IF(N313="sníž. přenesená",J313,0)</f>
        <v>0</v>
      </c>
      <c r="BI313" s="216">
        <f>IF(N313="nulová",J313,0)</f>
        <v>0</v>
      </c>
      <c r="BJ313" s="25" t="s">
        <v>76</v>
      </c>
      <c r="BK313" s="216">
        <f>ROUND(I313*H313,2)</f>
        <v>0</v>
      </c>
      <c r="BL313" s="25" t="s">
        <v>142</v>
      </c>
      <c r="BM313" s="25" t="s">
        <v>344</v>
      </c>
    </row>
    <row r="314" spans="2:65" s="1" customFormat="1" ht="48">
      <c r="B314" s="42"/>
      <c r="C314" s="64"/>
      <c r="D314" s="219" t="s">
        <v>159</v>
      </c>
      <c r="E314" s="64"/>
      <c r="F314" s="255" t="s">
        <v>327</v>
      </c>
      <c r="G314" s="64"/>
      <c r="H314" s="64"/>
      <c r="I314" s="173"/>
      <c r="J314" s="64"/>
      <c r="K314" s="64"/>
      <c r="L314" s="62"/>
      <c r="M314" s="256"/>
      <c r="N314" s="43"/>
      <c r="O314" s="43"/>
      <c r="P314" s="43"/>
      <c r="Q314" s="43"/>
      <c r="R314" s="43"/>
      <c r="S314" s="43"/>
      <c r="T314" s="79"/>
      <c r="AT314" s="25" t="s">
        <v>159</v>
      </c>
      <c r="AU314" s="25" t="s">
        <v>79</v>
      </c>
    </row>
    <row r="315" spans="2:65" s="12" customFormat="1" ht="12">
      <c r="B315" s="217"/>
      <c r="C315" s="218"/>
      <c r="D315" s="219" t="s">
        <v>144</v>
      </c>
      <c r="E315" s="220" t="s">
        <v>21</v>
      </c>
      <c r="F315" s="221" t="s">
        <v>145</v>
      </c>
      <c r="G315" s="218"/>
      <c r="H315" s="222" t="s">
        <v>21</v>
      </c>
      <c r="I315" s="223"/>
      <c r="J315" s="218"/>
      <c r="K315" s="218"/>
      <c r="L315" s="224"/>
      <c r="M315" s="225"/>
      <c r="N315" s="226"/>
      <c r="O315" s="226"/>
      <c r="P315" s="226"/>
      <c r="Q315" s="226"/>
      <c r="R315" s="226"/>
      <c r="S315" s="226"/>
      <c r="T315" s="227"/>
      <c r="AT315" s="228" t="s">
        <v>144</v>
      </c>
      <c r="AU315" s="228" t="s">
        <v>79</v>
      </c>
      <c r="AV315" s="12" t="s">
        <v>76</v>
      </c>
      <c r="AW315" s="12" t="s">
        <v>35</v>
      </c>
      <c r="AX315" s="12" t="s">
        <v>72</v>
      </c>
      <c r="AY315" s="228" t="s">
        <v>134</v>
      </c>
    </row>
    <row r="316" spans="2:65" s="13" customFormat="1" ht="12">
      <c r="B316" s="229"/>
      <c r="C316" s="230"/>
      <c r="D316" s="219" t="s">
        <v>144</v>
      </c>
      <c r="E316" s="241" t="s">
        <v>21</v>
      </c>
      <c r="F316" s="242" t="s">
        <v>196</v>
      </c>
      <c r="G316" s="230"/>
      <c r="H316" s="243">
        <v>2.2000000000000002</v>
      </c>
      <c r="I316" s="235"/>
      <c r="J316" s="230"/>
      <c r="K316" s="230"/>
      <c r="L316" s="236"/>
      <c r="M316" s="237"/>
      <c r="N316" s="238"/>
      <c r="O316" s="238"/>
      <c r="P316" s="238"/>
      <c r="Q316" s="238"/>
      <c r="R316" s="238"/>
      <c r="S316" s="238"/>
      <c r="T316" s="239"/>
      <c r="AT316" s="240" t="s">
        <v>144</v>
      </c>
      <c r="AU316" s="240" t="s">
        <v>79</v>
      </c>
      <c r="AV316" s="13" t="s">
        <v>79</v>
      </c>
      <c r="AW316" s="13" t="s">
        <v>35</v>
      </c>
      <c r="AX316" s="13" t="s">
        <v>72</v>
      </c>
      <c r="AY316" s="240" t="s">
        <v>134</v>
      </c>
    </row>
    <row r="317" spans="2:65" s="13" customFormat="1" ht="12">
      <c r="B317" s="229"/>
      <c r="C317" s="230"/>
      <c r="D317" s="219" t="s">
        <v>144</v>
      </c>
      <c r="E317" s="241" t="s">
        <v>21</v>
      </c>
      <c r="F317" s="242" t="s">
        <v>198</v>
      </c>
      <c r="G317" s="230"/>
      <c r="H317" s="243">
        <v>3</v>
      </c>
      <c r="I317" s="235"/>
      <c r="J317" s="230"/>
      <c r="K317" s="230"/>
      <c r="L317" s="236"/>
      <c r="M317" s="237"/>
      <c r="N317" s="238"/>
      <c r="O317" s="238"/>
      <c r="P317" s="238"/>
      <c r="Q317" s="238"/>
      <c r="R317" s="238"/>
      <c r="S317" s="238"/>
      <c r="T317" s="239"/>
      <c r="AT317" s="240" t="s">
        <v>144</v>
      </c>
      <c r="AU317" s="240" t="s">
        <v>79</v>
      </c>
      <c r="AV317" s="13" t="s">
        <v>79</v>
      </c>
      <c r="AW317" s="13" t="s">
        <v>35</v>
      </c>
      <c r="AX317" s="13" t="s">
        <v>72</v>
      </c>
      <c r="AY317" s="240" t="s">
        <v>134</v>
      </c>
    </row>
    <row r="318" spans="2:65" s="14" customFormat="1" ht="12">
      <c r="B318" s="244"/>
      <c r="C318" s="245"/>
      <c r="D318" s="231" t="s">
        <v>144</v>
      </c>
      <c r="E318" s="246" t="s">
        <v>21</v>
      </c>
      <c r="F318" s="247" t="s">
        <v>154</v>
      </c>
      <c r="G318" s="245"/>
      <c r="H318" s="248">
        <v>5.2</v>
      </c>
      <c r="I318" s="249"/>
      <c r="J318" s="245"/>
      <c r="K318" s="245"/>
      <c r="L318" s="250"/>
      <c r="M318" s="251"/>
      <c r="N318" s="252"/>
      <c r="O318" s="252"/>
      <c r="P318" s="252"/>
      <c r="Q318" s="252"/>
      <c r="R318" s="252"/>
      <c r="S318" s="252"/>
      <c r="T318" s="253"/>
      <c r="AT318" s="254" t="s">
        <v>144</v>
      </c>
      <c r="AU318" s="254" t="s">
        <v>79</v>
      </c>
      <c r="AV318" s="14" t="s">
        <v>142</v>
      </c>
      <c r="AW318" s="14" t="s">
        <v>35</v>
      </c>
      <c r="AX318" s="14" t="s">
        <v>76</v>
      </c>
      <c r="AY318" s="254" t="s">
        <v>134</v>
      </c>
    </row>
    <row r="319" spans="2:65" s="1" customFormat="1" ht="28.8" customHeight="1">
      <c r="B319" s="42"/>
      <c r="C319" s="205" t="s">
        <v>345</v>
      </c>
      <c r="D319" s="205" t="s">
        <v>137</v>
      </c>
      <c r="E319" s="206" t="s">
        <v>346</v>
      </c>
      <c r="F319" s="207" t="s">
        <v>347</v>
      </c>
      <c r="G319" s="208" t="s">
        <v>140</v>
      </c>
      <c r="H319" s="209">
        <v>9</v>
      </c>
      <c r="I319" s="210"/>
      <c r="J319" s="211">
        <f>ROUND(I319*H319,2)</f>
        <v>0</v>
      </c>
      <c r="K319" s="207" t="s">
        <v>141</v>
      </c>
      <c r="L319" s="62"/>
      <c r="M319" s="212" t="s">
        <v>21</v>
      </c>
      <c r="N319" s="213" t="s">
        <v>43</v>
      </c>
      <c r="O319" s="43"/>
      <c r="P319" s="214">
        <f>O319*H319</f>
        <v>0</v>
      </c>
      <c r="Q319" s="214">
        <v>0</v>
      </c>
      <c r="R319" s="214">
        <f>Q319*H319</f>
        <v>0</v>
      </c>
      <c r="S319" s="214">
        <v>6.6000000000000003E-2</v>
      </c>
      <c r="T319" s="215">
        <f>S319*H319</f>
        <v>0.59400000000000008</v>
      </c>
      <c r="AR319" s="25" t="s">
        <v>142</v>
      </c>
      <c r="AT319" s="25" t="s">
        <v>137</v>
      </c>
      <c r="AU319" s="25" t="s">
        <v>79</v>
      </c>
      <c r="AY319" s="25" t="s">
        <v>134</v>
      </c>
      <c r="BE319" s="216">
        <f>IF(N319="základní",J319,0)</f>
        <v>0</v>
      </c>
      <c r="BF319" s="216">
        <f>IF(N319="snížená",J319,0)</f>
        <v>0</v>
      </c>
      <c r="BG319" s="216">
        <f>IF(N319="zákl. přenesená",J319,0)</f>
        <v>0</v>
      </c>
      <c r="BH319" s="216">
        <f>IF(N319="sníž. přenesená",J319,0)</f>
        <v>0</v>
      </c>
      <c r="BI319" s="216">
        <f>IF(N319="nulová",J319,0)</f>
        <v>0</v>
      </c>
      <c r="BJ319" s="25" t="s">
        <v>76</v>
      </c>
      <c r="BK319" s="216">
        <f>ROUND(I319*H319,2)</f>
        <v>0</v>
      </c>
      <c r="BL319" s="25" t="s">
        <v>142</v>
      </c>
      <c r="BM319" s="25" t="s">
        <v>348</v>
      </c>
    </row>
    <row r="320" spans="2:65" s="1" customFormat="1" ht="48">
      <c r="B320" s="42"/>
      <c r="C320" s="64"/>
      <c r="D320" s="219" t="s">
        <v>159</v>
      </c>
      <c r="E320" s="64"/>
      <c r="F320" s="255" t="s">
        <v>327</v>
      </c>
      <c r="G320" s="64"/>
      <c r="H320" s="64"/>
      <c r="I320" s="173"/>
      <c r="J320" s="64"/>
      <c r="K320" s="64"/>
      <c r="L320" s="62"/>
      <c r="M320" s="256"/>
      <c r="N320" s="43"/>
      <c r="O320" s="43"/>
      <c r="P320" s="43"/>
      <c r="Q320" s="43"/>
      <c r="R320" s="43"/>
      <c r="S320" s="43"/>
      <c r="T320" s="79"/>
      <c r="AT320" s="25" t="s">
        <v>159</v>
      </c>
      <c r="AU320" s="25" t="s">
        <v>79</v>
      </c>
    </row>
    <row r="321" spans="2:65" s="12" customFormat="1" ht="12">
      <c r="B321" s="217"/>
      <c r="C321" s="218"/>
      <c r="D321" s="219" t="s">
        <v>144</v>
      </c>
      <c r="E321" s="220" t="s">
        <v>21</v>
      </c>
      <c r="F321" s="221" t="s">
        <v>145</v>
      </c>
      <c r="G321" s="218"/>
      <c r="H321" s="222" t="s">
        <v>21</v>
      </c>
      <c r="I321" s="223"/>
      <c r="J321" s="218"/>
      <c r="K321" s="218"/>
      <c r="L321" s="224"/>
      <c r="M321" s="225"/>
      <c r="N321" s="226"/>
      <c r="O321" s="226"/>
      <c r="P321" s="226"/>
      <c r="Q321" s="226"/>
      <c r="R321" s="226"/>
      <c r="S321" s="226"/>
      <c r="T321" s="227"/>
      <c r="AT321" s="228" t="s">
        <v>144</v>
      </c>
      <c r="AU321" s="228" t="s">
        <v>79</v>
      </c>
      <c r="AV321" s="12" t="s">
        <v>76</v>
      </c>
      <c r="AW321" s="12" t="s">
        <v>35</v>
      </c>
      <c r="AX321" s="12" t="s">
        <v>72</v>
      </c>
      <c r="AY321" s="228" t="s">
        <v>134</v>
      </c>
    </row>
    <row r="322" spans="2:65" s="13" customFormat="1" ht="12">
      <c r="B322" s="229"/>
      <c r="C322" s="230"/>
      <c r="D322" s="231" t="s">
        <v>144</v>
      </c>
      <c r="E322" s="232" t="s">
        <v>21</v>
      </c>
      <c r="F322" s="233" t="s">
        <v>349</v>
      </c>
      <c r="G322" s="230"/>
      <c r="H322" s="234">
        <v>9</v>
      </c>
      <c r="I322" s="235"/>
      <c r="J322" s="230"/>
      <c r="K322" s="230"/>
      <c r="L322" s="236"/>
      <c r="M322" s="237"/>
      <c r="N322" s="238"/>
      <c r="O322" s="238"/>
      <c r="P322" s="238"/>
      <c r="Q322" s="238"/>
      <c r="R322" s="238"/>
      <c r="S322" s="238"/>
      <c r="T322" s="239"/>
      <c r="AT322" s="240" t="s">
        <v>144</v>
      </c>
      <c r="AU322" s="240" t="s">
        <v>79</v>
      </c>
      <c r="AV322" s="13" t="s">
        <v>79</v>
      </c>
      <c r="AW322" s="13" t="s">
        <v>35</v>
      </c>
      <c r="AX322" s="13" t="s">
        <v>76</v>
      </c>
      <c r="AY322" s="240" t="s">
        <v>134</v>
      </c>
    </row>
    <row r="323" spans="2:65" s="1" customFormat="1" ht="20.399999999999999" customHeight="1">
      <c r="B323" s="42"/>
      <c r="C323" s="205" t="s">
        <v>350</v>
      </c>
      <c r="D323" s="205" t="s">
        <v>137</v>
      </c>
      <c r="E323" s="206" t="s">
        <v>351</v>
      </c>
      <c r="F323" s="207" t="s">
        <v>352</v>
      </c>
      <c r="G323" s="208" t="s">
        <v>140</v>
      </c>
      <c r="H323" s="209">
        <v>35.590000000000003</v>
      </c>
      <c r="I323" s="210"/>
      <c r="J323" s="211">
        <f>ROUND(I323*H323,2)</f>
        <v>0</v>
      </c>
      <c r="K323" s="207" t="s">
        <v>21</v>
      </c>
      <c r="L323" s="62"/>
      <c r="M323" s="212" t="s">
        <v>21</v>
      </c>
      <c r="N323" s="213" t="s">
        <v>43</v>
      </c>
      <c r="O323" s="43"/>
      <c r="P323" s="214">
        <f>O323*H323</f>
        <v>0</v>
      </c>
      <c r="Q323" s="214">
        <v>0</v>
      </c>
      <c r="R323" s="214">
        <f>Q323*H323</f>
        <v>0</v>
      </c>
      <c r="S323" s="214">
        <v>8.9999999999999993E-3</v>
      </c>
      <c r="T323" s="215">
        <f>S323*H323</f>
        <v>0.32030999999999998</v>
      </c>
      <c r="AR323" s="25" t="s">
        <v>142</v>
      </c>
      <c r="AT323" s="25" t="s">
        <v>137</v>
      </c>
      <c r="AU323" s="25" t="s">
        <v>79</v>
      </c>
      <c r="AY323" s="25" t="s">
        <v>134</v>
      </c>
      <c r="BE323" s="216">
        <f>IF(N323="základní",J323,0)</f>
        <v>0</v>
      </c>
      <c r="BF323" s="216">
        <f>IF(N323="snížená",J323,0)</f>
        <v>0</v>
      </c>
      <c r="BG323" s="216">
        <f>IF(N323="zákl. přenesená",J323,0)</f>
        <v>0</v>
      </c>
      <c r="BH323" s="216">
        <f>IF(N323="sníž. přenesená",J323,0)</f>
        <v>0</v>
      </c>
      <c r="BI323" s="216">
        <f>IF(N323="nulová",J323,0)</f>
        <v>0</v>
      </c>
      <c r="BJ323" s="25" t="s">
        <v>76</v>
      </c>
      <c r="BK323" s="216">
        <f>ROUND(I323*H323,2)</f>
        <v>0</v>
      </c>
      <c r="BL323" s="25" t="s">
        <v>142</v>
      </c>
      <c r="BM323" s="25" t="s">
        <v>353</v>
      </c>
    </row>
    <row r="324" spans="2:65" s="12" customFormat="1" ht="12">
      <c r="B324" s="217"/>
      <c r="C324" s="218"/>
      <c r="D324" s="219" t="s">
        <v>144</v>
      </c>
      <c r="E324" s="220" t="s">
        <v>21</v>
      </c>
      <c r="F324" s="221" t="s">
        <v>145</v>
      </c>
      <c r="G324" s="218"/>
      <c r="H324" s="222" t="s">
        <v>21</v>
      </c>
      <c r="I324" s="223"/>
      <c r="J324" s="218"/>
      <c r="K324" s="218"/>
      <c r="L324" s="224"/>
      <c r="M324" s="225"/>
      <c r="N324" s="226"/>
      <c r="O324" s="226"/>
      <c r="P324" s="226"/>
      <c r="Q324" s="226"/>
      <c r="R324" s="226"/>
      <c r="S324" s="226"/>
      <c r="T324" s="227"/>
      <c r="AT324" s="228" t="s">
        <v>144</v>
      </c>
      <c r="AU324" s="228" t="s">
        <v>79</v>
      </c>
      <c r="AV324" s="12" t="s">
        <v>76</v>
      </c>
      <c r="AW324" s="12" t="s">
        <v>35</v>
      </c>
      <c r="AX324" s="12" t="s">
        <v>72</v>
      </c>
      <c r="AY324" s="228" t="s">
        <v>134</v>
      </c>
    </row>
    <row r="325" spans="2:65" s="13" customFormat="1" ht="12">
      <c r="B325" s="229"/>
      <c r="C325" s="230"/>
      <c r="D325" s="219" t="s">
        <v>144</v>
      </c>
      <c r="E325" s="241" t="s">
        <v>21</v>
      </c>
      <c r="F325" s="242" t="s">
        <v>354</v>
      </c>
      <c r="G325" s="230"/>
      <c r="H325" s="243">
        <v>10.44</v>
      </c>
      <c r="I325" s="235"/>
      <c r="J325" s="230"/>
      <c r="K325" s="230"/>
      <c r="L325" s="236"/>
      <c r="M325" s="237"/>
      <c r="N325" s="238"/>
      <c r="O325" s="238"/>
      <c r="P325" s="238"/>
      <c r="Q325" s="238"/>
      <c r="R325" s="238"/>
      <c r="S325" s="238"/>
      <c r="T325" s="239"/>
      <c r="AT325" s="240" t="s">
        <v>144</v>
      </c>
      <c r="AU325" s="240" t="s">
        <v>79</v>
      </c>
      <c r="AV325" s="13" t="s">
        <v>79</v>
      </c>
      <c r="AW325" s="13" t="s">
        <v>35</v>
      </c>
      <c r="AX325" s="13" t="s">
        <v>72</v>
      </c>
      <c r="AY325" s="240" t="s">
        <v>134</v>
      </c>
    </row>
    <row r="326" spans="2:65" s="13" customFormat="1" ht="12">
      <c r="B326" s="229"/>
      <c r="C326" s="230"/>
      <c r="D326" s="219" t="s">
        <v>144</v>
      </c>
      <c r="E326" s="241" t="s">
        <v>21</v>
      </c>
      <c r="F326" s="242" t="s">
        <v>355</v>
      </c>
      <c r="G326" s="230"/>
      <c r="H326" s="243">
        <v>5.78</v>
      </c>
      <c r="I326" s="235"/>
      <c r="J326" s="230"/>
      <c r="K326" s="230"/>
      <c r="L326" s="236"/>
      <c r="M326" s="237"/>
      <c r="N326" s="238"/>
      <c r="O326" s="238"/>
      <c r="P326" s="238"/>
      <c r="Q326" s="238"/>
      <c r="R326" s="238"/>
      <c r="S326" s="238"/>
      <c r="T326" s="239"/>
      <c r="AT326" s="240" t="s">
        <v>144</v>
      </c>
      <c r="AU326" s="240" t="s">
        <v>79</v>
      </c>
      <c r="AV326" s="13" t="s">
        <v>79</v>
      </c>
      <c r="AW326" s="13" t="s">
        <v>35</v>
      </c>
      <c r="AX326" s="13" t="s">
        <v>72</v>
      </c>
      <c r="AY326" s="240" t="s">
        <v>134</v>
      </c>
    </row>
    <row r="327" spans="2:65" s="13" customFormat="1" ht="12">
      <c r="B327" s="229"/>
      <c r="C327" s="230"/>
      <c r="D327" s="219" t="s">
        <v>144</v>
      </c>
      <c r="E327" s="241" t="s">
        <v>21</v>
      </c>
      <c r="F327" s="242" t="s">
        <v>356</v>
      </c>
      <c r="G327" s="230"/>
      <c r="H327" s="243">
        <v>3.06</v>
      </c>
      <c r="I327" s="235"/>
      <c r="J327" s="230"/>
      <c r="K327" s="230"/>
      <c r="L327" s="236"/>
      <c r="M327" s="237"/>
      <c r="N327" s="238"/>
      <c r="O327" s="238"/>
      <c r="P327" s="238"/>
      <c r="Q327" s="238"/>
      <c r="R327" s="238"/>
      <c r="S327" s="238"/>
      <c r="T327" s="239"/>
      <c r="AT327" s="240" t="s">
        <v>144</v>
      </c>
      <c r="AU327" s="240" t="s">
        <v>79</v>
      </c>
      <c r="AV327" s="13" t="s">
        <v>79</v>
      </c>
      <c r="AW327" s="13" t="s">
        <v>35</v>
      </c>
      <c r="AX327" s="13" t="s">
        <v>72</v>
      </c>
      <c r="AY327" s="240" t="s">
        <v>134</v>
      </c>
    </row>
    <row r="328" spans="2:65" s="13" customFormat="1" ht="12">
      <c r="B328" s="229"/>
      <c r="C328" s="230"/>
      <c r="D328" s="219" t="s">
        <v>144</v>
      </c>
      <c r="E328" s="241" t="s">
        <v>21</v>
      </c>
      <c r="F328" s="242" t="s">
        <v>357</v>
      </c>
      <c r="G328" s="230"/>
      <c r="H328" s="243">
        <v>3.64</v>
      </c>
      <c r="I328" s="235"/>
      <c r="J328" s="230"/>
      <c r="K328" s="230"/>
      <c r="L328" s="236"/>
      <c r="M328" s="237"/>
      <c r="N328" s="238"/>
      <c r="O328" s="238"/>
      <c r="P328" s="238"/>
      <c r="Q328" s="238"/>
      <c r="R328" s="238"/>
      <c r="S328" s="238"/>
      <c r="T328" s="239"/>
      <c r="AT328" s="240" t="s">
        <v>144</v>
      </c>
      <c r="AU328" s="240" t="s">
        <v>79</v>
      </c>
      <c r="AV328" s="13" t="s">
        <v>79</v>
      </c>
      <c r="AW328" s="13" t="s">
        <v>35</v>
      </c>
      <c r="AX328" s="13" t="s">
        <v>72</v>
      </c>
      <c r="AY328" s="240" t="s">
        <v>134</v>
      </c>
    </row>
    <row r="329" spans="2:65" s="13" customFormat="1" ht="12">
      <c r="B329" s="229"/>
      <c r="C329" s="230"/>
      <c r="D329" s="219" t="s">
        <v>144</v>
      </c>
      <c r="E329" s="241" t="s">
        <v>21</v>
      </c>
      <c r="F329" s="242" t="s">
        <v>358</v>
      </c>
      <c r="G329" s="230"/>
      <c r="H329" s="243">
        <v>4.62</v>
      </c>
      <c r="I329" s="235"/>
      <c r="J329" s="230"/>
      <c r="K329" s="230"/>
      <c r="L329" s="236"/>
      <c r="M329" s="237"/>
      <c r="N329" s="238"/>
      <c r="O329" s="238"/>
      <c r="P329" s="238"/>
      <c r="Q329" s="238"/>
      <c r="R329" s="238"/>
      <c r="S329" s="238"/>
      <c r="T329" s="239"/>
      <c r="AT329" s="240" t="s">
        <v>144</v>
      </c>
      <c r="AU329" s="240" t="s">
        <v>79</v>
      </c>
      <c r="AV329" s="13" t="s">
        <v>79</v>
      </c>
      <c r="AW329" s="13" t="s">
        <v>35</v>
      </c>
      <c r="AX329" s="13" t="s">
        <v>72</v>
      </c>
      <c r="AY329" s="240" t="s">
        <v>134</v>
      </c>
    </row>
    <row r="330" spans="2:65" s="13" customFormat="1" ht="12">
      <c r="B330" s="229"/>
      <c r="C330" s="230"/>
      <c r="D330" s="219" t="s">
        <v>144</v>
      </c>
      <c r="E330" s="241" t="s">
        <v>21</v>
      </c>
      <c r="F330" s="242" t="s">
        <v>359</v>
      </c>
      <c r="G330" s="230"/>
      <c r="H330" s="243">
        <v>1.26</v>
      </c>
      <c r="I330" s="235"/>
      <c r="J330" s="230"/>
      <c r="K330" s="230"/>
      <c r="L330" s="236"/>
      <c r="M330" s="237"/>
      <c r="N330" s="238"/>
      <c r="O330" s="238"/>
      <c r="P330" s="238"/>
      <c r="Q330" s="238"/>
      <c r="R330" s="238"/>
      <c r="S330" s="238"/>
      <c r="T330" s="239"/>
      <c r="AT330" s="240" t="s">
        <v>144</v>
      </c>
      <c r="AU330" s="240" t="s">
        <v>79</v>
      </c>
      <c r="AV330" s="13" t="s">
        <v>79</v>
      </c>
      <c r="AW330" s="13" t="s">
        <v>35</v>
      </c>
      <c r="AX330" s="13" t="s">
        <v>72</v>
      </c>
      <c r="AY330" s="240" t="s">
        <v>134</v>
      </c>
    </row>
    <row r="331" spans="2:65" s="13" customFormat="1" ht="12">
      <c r="B331" s="229"/>
      <c r="C331" s="230"/>
      <c r="D331" s="219" t="s">
        <v>144</v>
      </c>
      <c r="E331" s="241" t="s">
        <v>21</v>
      </c>
      <c r="F331" s="242" t="s">
        <v>360</v>
      </c>
      <c r="G331" s="230"/>
      <c r="H331" s="243">
        <v>1.1200000000000001</v>
      </c>
      <c r="I331" s="235"/>
      <c r="J331" s="230"/>
      <c r="K331" s="230"/>
      <c r="L331" s="236"/>
      <c r="M331" s="237"/>
      <c r="N331" s="238"/>
      <c r="O331" s="238"/>
      <c r="P331" s="238"/>
      <c r="Q331" s="238"/>
      <c r="R331" s="238"/>
      <c r="S331" s="238"/>
      <c r="T331" s="239"/>
      <c r="AT331" s="240" t="s">
        <v>144</v>
      </c>
      <c r="AU331" s="240" t="s">
        <v>79</v>
      </c>
      <c r="AV331" s="13" t="s">
        <v>79</v>
      </c>
      <c r="AW331" s="13" t="s">
        <v>35</v>
      </c>
      <c r="AX331" s="13" t="s">
        <v>72</v>
      </c>
      <c r="AY331" s="240" t="s">
        <v>134</v>
      </c>
    </row>
    <row r="332" spans="2:65" s="13" customFormat="1" ht="12">
      <c r="B332" s="229"/>
      <c r="C332" s="230"/>
      <c r="D332" s="219" t="s">
        <v>144</v>
      </c>
      <c r="E332" s="241" t="s">
        <v>21</v>
      </c>
      <c r="F332" s="242" t="s">
        <v>361</v>
      </c>
      <c r="G332" s="230"/>
      <c r="H332" s="243">
        <v>1.1200000000000001</v>
      </c>
      <c r="I332" s="235"/>
      <c r="J332" s="230"/>
      <c r="K332" s="230"/>
      <c r="L332" s="236"/>
      <c r="M332" s="237"/>
      <c r="N332" s="238"/>
      <c r="O332" s="238"/>
      <c r="P332" s="238"/>
      <c r="Q332" s="238"/>
      <c r="R332" s="238"/>
      <c r="S332" s="238"/>
      <c r="T332" s="239"/>
      <c r="AT332" s="240" t="s">
        <v>144</v>
      </c>
      <c r="AU332" s="240" t="s">
        <v>79</v>
      </c>
      <c r="AV332" s="13" t="s">
        <v>79</v>
      </c>
      <c r="AW332" s="13" t="s">
        <v>35</v>
      </c>
      <c r="AX332" s="13" t="s">
        <v>72</v>
      </c>
      <c r="AY332" s="240" t="s">
        <v>134</v>
      </c>
    </row>
    <row r="333" spans="2:65" s="13" customFormat="1" ht="12">
      <c r="B333" s="229"/>
      <c r="C333" s="230"/>
      <c r="D333" s="219" t="s">
        <v>144</v>
      </c>
      <c r="E333" s="241" t="s">
        <v>21</v>
      </c>
      <c r="F333" s="242" t="s">
        <v>362</v>
      </c>
      <c r="G333" s="230"/>
      <c r="H333" s="243">
        <v>0.77</v>
      </c>
      <c r="I333" s="235"/>
      <c r="J333" s="230"/>
      <c r="K333" s="230"/>
      <c r="L333" s="236"/>
      <c r="M333" s="237"/>
      <c r="N333" s="238"/>
      <c r="O333" s="238"/>
      <c r="P333" s="238"/>
      <c r="Q333" s="238"/>
      <c r="R333" s="238"/>
      <c r="S333" s="238"/>
      <c r="T333" s="239"/>
      <c r="AT333" s="240" t="s">
        <v>144</v>
      </c>
      <c r="AU333" s="240" t="s">
        <v>79</v>
      </c>
      <c r="AV333" s="13" t="s">
        <v>79</v>
      </c>
      <c r="AW333" s="13" t="s">
        <v>35</v>
      </c>
      <c r="AX333" s="13" t="s">
        <v>72</v>
      </c>
      <c r="AY333" s="240" t="s">
        <v>134</v>
      </c>
    </row>
    <row r="334" spans="2:65" s="13" customFormat="1" ht="12">
      <c r="B334" s="229"/>
      <c r="C334" s="230"/>
      <c r="D334" s="219" t="s">
        <v>144</v>
      </c>
      <c r="E334" s="241" t="s">
        <v>21</v>
      </c>
      <c r="F334" s="242" t="s">
        <v>363</v>
      </c>
      <c r="G334" s="230"/>
      <c r="H334" s="243">
        <v>3.36</v>
      </c>
      <c r="I334" s="235"/>
      <c r="J334" s="230"/>
      <c r="K334" s="230"/>
      <c r="L334" s="236"/>
      <c r="M334" s="237"/>
      <c r="N334" s="238"/>
      <c r="O334" s="238"/>
      <c r="P334" s="238"/>
      <c r="Q334" s="238"/>
      <c r="R334" s="238"/>
      <c r="S334" s="238"/>
      <c r="T334" s="239"/>
      <c r="AT334" s="240" t="s">
        <v>144</v>
      </c>
      <c r="AU334" s="240" t="s">
        <v>79</v>
      </c>
      <c r="AV334" s="13" t="s">
        <v>79</v>
      </c>
      <c r="AW334" s="13" t="s">
        <v>35</v>
      </c>
      <c r="AX334" s="13" t="s">
        <v>72</v>
      </c>
      <c r="AY334" s="240" t="s">
        <v>134</v>
      </c>
    </row>
    <row r="335" spans="2:65" s="13" customFormat="1" ht="12">
      <c r="B335" s="229"/>
      <c r="C335" s="230"/>
      <c r="D335" s="219" t="s">
        <v>144</v>
      </c>
      <c r="E335" s="241" t="s">
        <v>21</v>
      </c>
      <c r="F335" s="242" t="s">
        <v>364</v>
      </c>
      <c r="G335" s="230"/>
      <c r="H335" s="243">
        <v>0.42</v>
      </c>
      <c r="I335" s="235"/>
      <c r="J335" s="230"/>
      <c r="K335" s="230"/>
      <c r="L335" s="236"/>
      <c r="M335" s="237"/>
      <c r="N335" s="238"/>
      <c r="O335" s="238"/>
      <c r="P335" s="238"/>
      <c r="Q335" s="238"/>
      <c r="R335" s="238"/>
      <c r="S335" s="238"/>
      <c r="T335" s="239"/>
      <c r="AT335" s="240" t="s">
        <v>144</v>
      </c>
      <c r="AU335" s="240" t="s">
        <v>79</v>
      </c>
      <c r="AV335" s="13" t="s">
        <v>79</v>
      </c>
      <c r="AW335" s="13" t="s">
        <v>35</v>
      </c>
      <c r="AX335" s="13" t="s">
        <v>72</v>
      </c>
      <c r="AY335" s="240" t="s">
        <v>134</v>
      </c>
    </row>
    <row r="336" spans="2:65" s="14" customFormat="1" ht="12">
      <c r="B336" s="244"/>
      <c r="C336" s="245"/>
      <c r="D336" s="231" t="s">
        <v>144</v>
      </c>
      <c r="E336" s="246" t="s">
        <v>21</v>
      </c>
      <c r="F336" s="247" t="s">
        <v>154</v>
      </c>
      <c r="G336" s="245"/>
      <c r="H336" s="248">
        <v>35.590000000000003</v>
      </c>
      <c r="I336" s="249"/>
      <c r="J336" s="245"/>
      <c r="K336" s="245"/>
      <c r="L336" s="250"/>
      <c r="M336" s="251"/>
      <c r="N336" s="252"/>
      <c r="O336" s="252"/>
      <c r="P336" s="252"/>
      <c r="Q336" s="252"/>
      <c r="R336" s="252"/>
      <c r="S336" s="252"/>
      <c r="T336" s="253"/>
      <c r="AT336" s="254" t="s">
        <v>144</v>
      </c>
      <c r="AU336" s="254" t="s">
        <v>79</v>
      </c>
      <c r="AV336" s="14" t="s">
        <v>142</v>
      </c>
      <c r="AW336" s="14" t="s">
        <v>35</v>
      </c>
      <c r="AX336" s="14" t="s">
        <v>76</v>
      </c>
      <c r="AY336" s="254" t="s">
        <v>134</v>
      </c>
    </row>
    <row r="337" spans="2:65" s="1" customFormat="1" ht="28.8" customHeight="1">
      <c r="B337" s="42"/>
      <c r="C337" s="205" t="s">
        <v>365</v>
      </c>
      <c r="D337" s="205" t="s">
        <v>137</v>
      </c>
      <c r="E337" s="206" t="s">
        <v>366</v>
      </c>
      <c r="F337" s="207" t="s">
        <v>367</v>
      </c>
      <c r="G337" s="208" t="s">
        <v>140</v>
      </c>
      <c r="H337" s="209">
        <v>26</v>
      </c>
      <c r="I337" s="210"/>
      <c r="J337" s="211">
        <f>ROUND(I337*H337,2)</f>
        <v>0</v>
      </c>
      <c r="K337" s="207" t="s">
        <v>141</v>
      </c>
      <c r="L337" s="62"/>
      <c r="M337" s="212" t="s">
        <v>21</v>
      </c>
      <c r="N337" s="213" t="s">
        <v>43</v>
      </c>
      <c r="O337" s="43"/>
      <c r="P337" s="214">
        <f>O337*H337</f>
        <v>0</v>
      </c>
      <c r="Q337" s="214">
        <v>0</v>
      </c>
      <c r="R337" s="214">
        <f>Q337*H337</f>
        <v>0</v>
      </c>
      <c r="S337" s="214">
        <v>0.11</v>
      </c>
      <c r="T337" s="215">
        <f>S337*H337</f>
        <v>2.86</v>
      </c>
      <c r="AR337" s="25" t="s">
        <v>142</v>
      </c>
      <c r="AT337" s="25" t="s">
        <v>137</v>
      </c>
      <c r="AU337" s="25" t="s">
        <v>79</v>
      </c>
      <c r="AY337" s="25" t="s">
        <v>134</v>
      </c>
      <c r="BE337" s="216">
        <f>IF(N337="základní",J337,0)</f>
        <v>0</v>
      </c>
      <c r="BF337" s="216">
        <f>IF(N337="snížená",J337,0)</f>
        <v>0</v>
      </c>
      <c r="BG337" s="216">
        <f>IF(N337="zákl. přenesená",J337,0)</f>
        <v>0</v>
      </c>
      <c r="BH337" s="216">
        <f>IF(N337="sníž. přenesená",J337,0)</f>
        <v>0</v>
      </c>
      <c r="BI337" s="216">
        <f>IF(N337="nulová",J337,0)</f>
        <v>0</v>
      </c>
      <c r="BJ337" s="25" t="s">
        <v>76</v>
      </c>
      <c r="BK337" s="216">
        <f>ROUND(I337*H337,2)</f>
        <v>0</v>
      </c>
      <c r="BL337" s="25" t="s">
        <v>142</v>
      </c>
      <c r="BM337" s="25" t="s">
        <v>368</v>
      </c>
    </row>
    <row r="338" spans="2:65" s="1" customFormat="1" ht="48">
      <c r="B338" s="42"/>
      <c r="C338" s="64"/>
      <c r="D338" s="219" t="s">
        <v>159</v>
      </c>
      <c r="E338" s="64"/>
      <c r="F338" s="255" t="s">
        <v>369</v>
      </c>
      <c r="G338" s="64"/>
      <c r="H338" s="64"/>
      <c r="I338" s="173"/>
      <c r="J338" s="64"/>
      <c r="K338" s="64"/>
      <c r="L338" s="62"/>
      <c r="M338" s="256"/>
      <c r="N338" s="43"/>
      <c r="O338" s="43"/>
      <c r="P338" s="43"/>
      <c r="Q338" s="43"/>
      <c r="R338" s="43"/>
      <c r="S338" s="43"/>
      <c r="T338" s="79"/>
      <c r="AT338" s="25" t="s">
        <v>159</v>
      </c>
      <c r="AU338" s="25" t="s">
        <v>79</v>
      </c>
    </row>
    <row r="339" spans="2:65" s="12" customFormat="1" ht="12">
      <c r="B339" s="217"/>
      <c r="C339" s="218"/>
      <c r="D339" s="219" t="s">
        <v>144</v>
      </c>
      <c r="E339" s="220" t="s">
        <v>21</v>
      </c>
      <c r="F339" s="221" t="s">
        <v>145</v>
      </c>
      <c r="G339" s="218"/>
      <c r="H339" s="222" t="s">
        <v>21</v>
      </c>
      <c r="I339" s="223"/>
      <c r="J339" s="218"/>
      <c r="K339" s="218"/>
      <c r="L339" s="224"/>
      <c r="M339" s="225"/>
      <c r="N339" s="226"/>
      <c r="O339" s="226"/>
      <c r="P339" s="226"/>
      <c r="Q339" s="226"/>
      <c r="R339" s="226"/>
      <c r="S339" s="226"/>
      <c r="T339" s="227"/>
      <c r="AT339" s="228" t="s">
        <v>144</v>
      </c>
      <c r="AU339" s="228" t="s">
        <v>79</v>
      </c>
      <c r="AV339" s="12" t="s">
        <v>76</v>
      </c>
      <c r="AW339" s="12" t="s">
        <v>35</v>
      </c>
      <c r="AX339" s="12" t="s">
        <v>72</v>
      </c>
      <c r="AY339" s="228" t="s">
        <v>134</v>
      </c>
    </row>
    <row r="340" spans="2:65" s="12" customFormat="1" ht="12">
      <c r="B340" s="217"/>
      <c r="C340" s="218"/>
      <c r="D340" s="219" t="s">
        <v>144</v>
      </c>
      <c r="E340" s="220" t="s">
        <v>21</v>
      </c>
      <c r="F340" s="221" t="s">
        <v>245</v>
      </c>
      <c r="G340" s="218"/>
      <c r="H340" s="222" t="s">
        <v>21</v>
      </c>
      <c r="I340" s="223"/>
      <c r="J340" s="218"/>
      <c r="K340" s="218"/>
      <c r="L340" s="224"/>
      <c r="M340" s="225"/>
      <c r="N340" s="226"/>
      <c r="O340" s="226"/>
      <c r="P340" s="226"/>
      <c r="Q340" s="226"/>
      <c r="R340" s="226"/>
      <c r="S340" s="226"/>
      <c r="T340" s="227"/>
      <c r="AT340" s="228" t="s">
        <v>144</v>
      </c>
      <c r="AU340" s="228" t="s">
        <v>79</v>
      </c>
      <c r="AV340" s="12" t="s">
        <v>76</v>
      </c>
      <c r="AW340" s="12" t="s">
        <v>35</v>
      </c>
      <c r="AX340" s="12" t="s">
        <v>72</v>
      </c>
      <c r="AY340" s="228" t="s">
        <v>134</v>
      </c>
    </row>
    <row r="341" spans="2:65" s="13" customFormat="1" ht="12">
      <c r="B341" s="229"/>
      <c r="C341" s="230"/>
      <c r="D341" s="219" t="s">
        <v>144</v>
      </c>
      <c r="E341" s="241" t="s">
        <v>21</v>
      </c>
      <c r="F341" s="242" t="s">
        <v>370</v>
      </c>
      <c r="G341" s="230"/>
      <c r="H341" s="243">
        <v>16</v>
      </c>
      <c r="I341" s="235"/>
      <c r="J341" s="230"/>
      <c r="K341" s="230"/>
      <c r="L341" s="236"/>
      <c r="M341" s="237"/>
      <c r="N341" s="238"/>
      <c r="O341" s="238"/>
      <c r="P341" s="238"/>
      <c r="Q341" s="238"/>
      <c r="R341" s="238"/>
      <c r="S341" s="238"/>
      <c r="T341" s="239"/>
      <c r="AT341" s="240" t="s">
        <v>144</v>
      </c>
      <c r="AU341" s="240" t="s">
        <v>79</v>
      </c>
      <c r="AV341" s="13" t="s">
        <v>79</v>
      </c>
      <c r="AW341" s="13" t="s">
        <v>35</v>
      </c>
      <c r="AX341" s="13" t="s">
        <v>72</v>
      </c>
      <c r="AY341" s="240" t="s">
        <v>134</v>
      </c>
    </row>
    <row r="342" spans="2:65" s="12" customFormat="1" ht="12">
      <c r="B342" s="217"/>
      <c r="C342" s="218"/>
      <c r="D342" s="219" t="s">
        <v>144</v>
      </c>
      <c r="E342" s="220" t="s">
        <v>21</v>
      </c>
      <c r="F342" s="221" t="s">
        <v>247</v>
      </c>
      <c r="G342" s="218"/>
      <c r="H342" s="222" t="s">
        <v>21</v>
      </c>
      <c r="I342" s="223"/>
      <c r="J342" s="218"/>
      <c r="K342" s="218"/>
      <c r="L342" s="224"/>
      <c r="M342" s="225"/>
      <c r="N342" s="226"/>
      <c r="O342" s="226"/>
      <c r="P342" s="226"/>
      <c r="Q342" s="226"/>
      <c r="R342" s="226"/>
      <c r="S342" s="226"/>
      <c r="T342" s="227"/>
      <c r="AT342" s="228" t="s">
        <v>144</v>
      </c>
      <c r="AU342" s="228" t="s">
        <v>79</v>
      </c>
      <c r="AV342" s="12" t="s">
        <v>76</v>
      </c>
      <c r="AW342" s="12" t="s">
        <v>35</v>
      </c>
      <c r="AX342" s="12" t="s">
        <v>72</v>
      </c>
      <c r="AY342" s="228" t="s">
        <v>134</v>
      </c>
    </row>
    <row r="343" spans="2:65" s="13" customFormat="1" ht="12">
      <c r="B343" s="229"/>
      <c r="C343" s="230"/>
      <c r="D343" s="219" t="s">
        <v>144</v>
      </c>
      <c r="E343" s="241" t="s">
        <v>21</v>
      </c>
      <c r="F343" s="242" t="s">
        <v>371</v>
      </c>
      <c r="G343" s="230"/>
      <c r="H343" s="243">
        <v>10</v>
      </c>
      <c r="I343" s="235"/>
      <c r="J343" s="230"/>
      <c r="K343" s="230"/>
      <c r="L343" s="236"/>
      <c r="M343" s="237"/>
      <c r="N343" s="238"/>
      <c r="O343" s="238"/>
      <c r="P343" s="238"/>
      <c r="Q343" s="238"/>
      <c r="R343" s="238"/>
      <c r="S343" s="238"/>
      <c r="T343" s="239"/>
      <c r="AT343" s="240" t="s">
        <v>144</v>
      </c>
      <c r="AU343" s="240" t="s">
        <v>79</v>
      </c>
      <c r="AV343" s="13" t="s">
        <v>79</v>
      </c>
      <c r="AW343" s="13" t="s">
        <v>35</v>
      </c>
      <c r="AX343" s="13" t="s">
        <v>72</v>
      </c>
      <c r="AY343" s="240" t="s">
        <v>134</v>
      </c>
    </row>
    <row r="344" spans="2:65" s="14" customFormat="1" ht="12">
      <c r="B344" s="244"/>
      <c r="C344" s="245"/>
      <c r="D344" s="231" t="s">
        <v>144</v>
      </c>
      <c r="E344" s="246" t="s">
        <v>21</v>
      </c>
      <c r="F344" s="247" t="s">
        <v>154</v>
      </c>
      <c r="G344" s="245"/>
      <c r="H344" s="248">
        <v>26</v>
      </c>
      <c r="I344" s="249"/>
      <c r="J344" s="245"/>
      <c r="K344" s="245"/>
      <c r="L344" s="250"/>
      <c r="M344" s="251"/>
      <c r="N344" s="252"/>
      <c r="O344" s="252"/>
      <c r="P344" s="252"/>
      <c r="Q344" s="252"/>
      <c r="R344" s="252"/>
      <c r="S344" s="252"/>
      <c r="T344" s="253"/>
      <c r="AT344" s="254" t="s">
        <v>144</v>
      </c>
      <c r="AU344" s="254" t="s">
        <v>79</v>
      </c>
      <c r="AV344" s="14" t="s">
        <v>142</v>
      </c>
      <c r="AW344" s="14" t="s">
        <v>35</v>
      </c>
      <c r="AX344" s="14" t="s">
        <v>76</v>
      </c>
      <c r="AY344" s="254" t="s">
        <v>134</v>
      </c>
    </row>
    <row r="345" spans="2:65" s="1" customFormat="1" ht="28.8" customHeight="1">
      <c r="B345" s="42"/>
      <c r="C345" s="205" t="s">
        <v>372</v>
      </c>
      <c r="D345" s="205" t="s">
        <v>137</v>
      </c>
      <c r="E345" s="206" t="s">
        <v>373</v>
      </c>
      <c r="F345" s="207" t="s">
        <v>374</v>
      </c>
      <c r="G345" s="208" t="s">
        <v>140</v>
      </c>
      <c r="H345" s="209">
        <v>13</v>
      </c>
      <c r="I345" s="210"/>
      <c r="J345" s="211">
        <f>ROUND(I345*H345,2)</f>
        <v>0</v>
      </c>
      <c r="K345" s="207" t="s">
        <v>141</v>
      </c>
      <c r="L345" s="62"/>
      <c r="M345" s="212" t="s">
        <v>21</v>
      </c>
      <c r="N345" s="213" t="s">
        <v>43</v>
      </c>
      <c r="O345" s="43"/>
      <c r="P345" s="214">
        <f>O345*H345</f>
        <v>0</v>
      </c>
      <c r="Q345" s="214">
        <v>0</v>
      </c>
      <c r="R345" s="214">
        <f>Q345*H345</f>
        <v>0</v>
      </c>
      <c r="S345" s="214">
        <v>0</v>
      </c>
      <c r="T345" s="215">
        <f>S345*H345</f>
        <v>0</v>
      </c>
      <c r="AR345" s="25" t="s">
        <v>142</v>
      </c>
      <c r="AT345" s="25" t="s">
        <v>137</v>
      </c>
      <c r="AU345" s="25" t="s">
        <v>79</v>
      </c>
      <c r="AY345" s="25" t="s">
        <v>134</v>
      </c>
      <c r="BE345" s="216">
        <f>IF(N345="základní",J345,0)</f>
        <v>0</v>
      </c>
      <c r="BF345" s="216">
        <f>IF(N345="snížená",J345,0)</f>
        <v>0</v>
      </c>
      <c r="BG345" s="216">
        <f>IF(N345="zákl. přenesená",J345,0)</f>
        <v>0</v>
      </c>
      <c r="BH345" s="216">
        <f>IF(N345="sníž. přenesená",J345,0)</f>
        <v>0</v>
      </c>
      <c r="BI345" s="216">
        <f>IF(N345="nulová",J345,0)</f>
        <v>0</v>
      </c>
      <c r="BJ345" s="25" t="s">
        <v>76</v>
      </c>
      <c r="BK345" s="216">
        <f>ROUND(I345*H345,2)</f>
        <v>0</v>
      </c>
      <c r="BL345" s="25" t="s">
        <v>142</v>
      </c>
      <c r="BM345" s="25" t="s">
        <v>375</v>
      </c>
    </row>
    <row r="346" spans="2:65" s="1" customFormat="1" ht="48">
      <c r="B346" s="42"/>
      <c r="C346" s="64"/>
      <c r="D346" s="219" t="s">
        <v>159</v>
      </c>
      <c r="E346" s="64"/>
      <c r="F346" s="255" t="s">
        <v>369</v>
      </c>
      <c r="G346" s="64"/>
      <c r="H346" s="64"/>
      <c r="I346" s="173"/>
      <c r="J346" s="64"/>
      <c r="K346" s="64"/>
      <c r="L346" s="62"/>
      <c r="M346" s="256"/>
      <c r="N346" s="43"/>
      <c r="O346" s="43"/>
      <c r="P346" s="43"/>
      <c r="Q346" s="43"/>
      <c r="R346" s="43"/>
      <c r="S346" s="43"/>
      <c r="T346" s="79"/>
      <c r="AT346" s="25" t="s">
        <v>159</v>
      </c>
      <c r="AU346" s="25" t="s">
        <v>79</v>
      </c>
    </row>
    <row r="347" spans="2:65" s="12" customFormat="1" ht="12">
      <c r="B347" s="217"/>
      <c r="C347" s="218"/>
      <c r="D347" s="219" t="s">
        <v>144</v>
      </c>
      <c r="E347" s="220" t="s">
        <v>21</v>
      </c>
      <c r="F347" s="221" t="s">
        <v>145</v>
      </c>
      <c r="G347" s="218"/>
      <c r="H347" s="222" t="s">
        <v>21</v>
      </c>
      <c r="I347" s="223"/>
      <c r="J347" s="218"/>
      <c r="K347" s="218"/>
      <c r="L347" s="224"/>
      <c r="M347" s="225"/>
      <c r="N347" s="226"/>
      <c r="O347" s="226"/>
      <c r="P347" s="226"/>
      <c r="Q347" s="226"/>
      <c r="R347" s="226"/>
      <c r="S347" s="226"/>
      <c r="T347" s="227"/>
      <c r="AT347" s="228" t="s">
        <v>144</v>
      </c>
      <c r="AU347" s="228" t="s">
        <v>79</v>
      </c>
      <c r="AV347" s="12" t="s">
        <v>76</v>
      </c>
      <c r="AW347" s="12" t="s">
        <v>35</v>
      </c>
      <c r="AX347" s="12" t="s">
        <v>72</v>
      </c>
      <c r="AY347" s="228" t="s">
        <v>134</v>
      </c>
    </row>
    <row r="348" spans="2:65" s="12" customFormat="1" ht="12">
      <c r="B348" s="217"/>
      <c r="C348" s="218"/>
      <c r="D348" s="219" t="s">
        <v>144</v>
      </c>
      <c r="E348" s="220" t="s">
        <v>21</v>
      </c>
      <c r="F348" s="221" t="s">
        <v>245</v>
      </c>
      <c r="G348" s="218"/>
      <c r="H348" s="222" t="s">
        <v>21</v>
      </c>
      <c r="I348" s="223"/>
      <c r="J348" s="218"/>
      <c r="K348" s="218"/>
      <c r="L348" s="224"/>
      <c r="M348" s="225"/>
      <c r="N348" s="226"/>
      <c r="O348" s="226"/>
      <c r="P348" s="226"/>
      <c r="Q348" s="226"/>
      <c r="R348" s="226"/>
      <c r="S348" s="226"/>
      <c r="T348" s="227"/>
      <c r="AT348" s="228" t="s">
        <v>144</v>
      </c>
      <c r="AU348" s="228" t="s">
        <v>79</v>
      </c>
      <c r="AV348" s="12" t="s">
        <v>76</v>
      </c>
      <c r="AW348" s="12" t="s">
        <v>35</v>
      </c>
      <c r="AX348" s="12" t="s">
        <v>72</v>
      </c>
      <c r="AY348" s="228" t="s">
        <v>134</v>
      </c>
    </row>
    <row r="349" spans="2:65" s="13" customFormat="1" ht="12">
      <c r="B349" s="229"/>
      <c r="C349" s="230"/>
      <c r="D349" s="219" t="s">
        <v>144</v>
      </c>
      <c r="E349" s="241" t="s">
        <v>21</v>
      </c>
      <c r="F349" s="242" t="s">
        <v>376</v>
      </c>
      <c r="G349" s="230"/>
      <c r="H349" s="243">
        <v>8</v>
      </c>
      <c r="I349" s="235"/>
      <c r="J349" s="230"/>
      <c r="K349" s="230"/>
      <c r="L349" s="236"/>
      <c r="M349" s="237"/>
      <c r="N349" s="238"/>
      <c r="O349" s="238"/>
      <c r="P349" s="238"/>
      <c r="Q349" s="238"/>
      <c r="R349" s="238"/>
      <c r="S349" s="238"/>
      <c r="T349" s="239"/>
      <c r="AT349" s="240" t="s">
        <v>144</v>
      </c>
      <c r="AU349" s="240" t="s">
        <v>79</v>
      </c>
      <c r="AV349" s="13" t="s">
        <v>79</v>
      </c>
      <c r="AW349" s="13" t="s">
        <v>35</v>
      </c>
      <c r="AX349" s="13" t="s">
        <v>72</v>
      </c>
      <c r="AY349" s="240" t="s">
        <v>134</v>
      </c>
    </row>
    <row r="350" spans="2:65" s="12" customFormat="1" ht="12">
      <c r="B350" s="217"/>
      <c r="C350" s="218"/>
      <c r="D350" s="219" t="s">
        <v>144</v>
      </c>
      <c r="E350" s="220" t="s">
        <v>21</v>
      </c>
      <c r="F350" s="221" t="s">
        <v>247</v>
      </c>
      <c r="G350" s="218"/>
      <c r="H350" s="222" t="s">
        <v>21</v>
      </c>
      <c r="I350" s="223"/>
      <c r="J350" s="218"/>
      <c r="K350" s="218"/>
      <c r="L350" s="224"/>
      <c r="M350" s="225"/>
      <c r="N350" s="226"/>
      <c r="O350" s="226"/>
      <c r="P350" s="226"/>
      <c r="Q350" s="226"/>
      <c r="R350" s="226"/>
      <c r="S350" s="226"/>
      <c r="T350" s="227"/>
      <c r="AT350" s="228" t="s">
        <v>144</v>
      </c>
      <c r="AU350" s="228" t="s">
        <v>79</v>
      </c>
      <c r="AV350" s="12" t="s">
        <v>76</v>
      </c>
      <c r="AW350" s="12" t="s">
        <v>35</v>
      </c>
      <c r="AX350" s="12" t="s">
        <v>72</v>
      </c>
      <c r="AY350" s="228" t="s">
        <v>134</v>
      </c>
    </row>
    <row r="351" spans="2:65" s="13" customFormat="1" ht="12">
      <c r="B351" s="229"/>
      <c r="C351" s="230"/>
      <c r="D351" s="219" t="s">
        <v>144</v>
      </c>
      <c r="E351" s="241" t="s">
        <v>21</v>
      </c>
      <c r="F351" s="242" t="s">
        <v>377</v>
      </c>
      <c r="G351" s="230"/>
      <c r="H351" s="243">
        <v>5</v>
      </c>
      <c r="I351" s="235"/>
      <c r="J351" s="230"/>
      <c r="K351" s="230"/>
      <c r="L351" s="236"/>
      <c r="M351" s="237"/>
      <c r="N351" s="238"/>
      <c r="O351" s="238"/>
      <c r="P351" s="238"/>
      <c r="Q351" s="238"/>
      <c r="R351" s="238"/>
      <c r="S351" s="238"/>
      <c r="T351" s="239"/>
      <c r="AT351" s="240" t="s">
        <v>144</v>
      </c>
      <c r="AU351" s="240" t="s">
        <v>79</v>
      </c>
      <c r="AV351" s="13" t="s">
        <v>79</v>
      </c>
      <c r="AW351" s="13" t="s">
        <v>35</v>
      </c>
      <c r="AX351" s="13" t="s">
        <v>72</v>
      </c>
      <c r="AY351" s="240" t="s">
        <v>134</v>
      </c>
    </row>
    <row r="352" spans="2:65" s="14" customFormat="1" ht="12">
      <c r="B352" s="244"/>
      <c r="C352" s="245"/>
      <c r="D352" s="231" t="s">
        <v>144</v>
      </c>
      <c r="E352" s="246" t="s">
        <v>21</v>
      </c>
      <c r="F352" s="247" t="s">
        <v>154</v>
      </c>
      <c r="G352" s="245"/>
      <c r="H352" s="248">
        <v>13</v>
      </c>
      <c r="I352" s="249"/>
      <c r="J352" s="245"/>
      <c r="K352" s="245"/>
      <c r="L352" s="250"/>
      <c r="M352" s="251"/>
      <c r="N352" s="252"/>
      <c r="O352" s="252"/>
      <c r="P352" s="252"/>
      <c r="Q352" s="252"/>
      <c r="R352" s="252"/>
      <c r="S352" s="252"/>
      <c r="T352" s="253"/>
      <c r="AT352" s="254" t="s">
        <v>144</v>
      </c>
      <c r="AU352" s="254" t="s">
        <v>79</v>
      </c>
      <c r="AV352" s="14" t="s">
        <v>142</v>
      </c>
      <c r="AW352" s="14" t="s">
        <v>35</v>
      </c>
      <c r="AX352" s="14" t="s">
        <v>76</v>
      </c>
      <c r="AY352" s="254" t="s">
        <v>134</v>
      </c>
    </row>
    <row r="353" spans="2:65" s="1" customFormat="1" ht="28.8" customHeight="1">
      <c r="B353" s="42"/>
      <c r="C353" s="205" t="s">
        <v>378</v>
      </c>
      <c r="D353" s="205" t="s">
        <v>137</v>
      </c>
      <c r="E353" s="206" t="s">
        <v>379</v>
      </c>
      <c r="F353" s="207" t="s">
        <v>380</v>
      </c>
      <c r="G353" s="208" t="s">
        <v>140</v>
      </c>
      <c r="H353" s="209">
        <v>13</v>
      </c>
      <c r="I353" s="210"/>
      <c r="J353" s="211">
        <f>ROUND(I353*H353,2)</f>
        <v>0</v>
      </c>
      <c r="K353" s="207" t="s">
        <v>141</v>
      </c>
      <c r="L353" s="62"/>
      <c r="M353" s="212" t="s">
        <v>21</v>
      </c>
      <c r="N353" s="213" t="s">
        <v>43</v>
      </c>
      <c r="O353" s="43"/>
      <c r="P353" s="214">
        <f>O353*H353</f>
        <v>0</v>
      </c>
      <c r="Q353" s="214">
        <v>1.58E-3</v>
      </c>
      <c r="R353" s="214">
        <f>Q353*H353</f>
        <v>2.0539999999999999E-2</v>
      </c>
      <c r="S353" s="214">
        <v>0</v>
      </c>
      <c r="T353" s="215">
        <f>S353*H353</f>
        <v>0</v>
      </c>
      <c r="AR353" s="25" t="s">
        <v>142</v>
      </c>
      <c r="AT353" s="25" t="s">
        <v>137</v>
      </c>
      <c r="AU353" s="25" t="s">
        <v>79</v>
      </c>
      <c r="AY353" s="25" t="s">
        <v>134</v>
      </c>
      <c r="BE353" s="216">
        <f>IF(N353="základní",J353,0)</f>
        <v>0</v>
      </c>
      <c r="BF353" s="216">
        <f>IF(N353="snížená",J353,0)</f>
        <v>0</v>
      </c>
      <c r="BG353" s="216">
        <f>IF(N353="zákl. přenesená",J353,0)</f>
        <v>0</v>
      </c>
      <c r="BH353" s="216">
        <f>IF(N353="sníž. přenesená",J353,0)</f>
        <v>0</v>
      </c>
      <c r="BI353" s="216">
        <f>IF(N353="nulová",J353,0)</f>
        <v>0</v>
      </c>
      <c r="BJ353" s="25" t="s">
        <v>76</v>
      </c>
      <c r="BK353" s="216">
        <f>ROUND(I353*H353,2)</f>
        <v>0</v>
      </c>
      <c r="BL353" s="25" t="s">
        <v>142</v>
      </c>
      <c r="BM353" s="25" t="s">
        <v>381</v>
      </c>
    </row>
    <row r="354" spans="2:65" s="12" customFormat="1" ht="12">
      <c r="B354" s="217"/>
      <c r="C354" s="218"/>
      <c r="D354" s="219" t="s">
        <v>144</v>
      </c>
      <c r="E354" s="220" t="s">
        <v>21</v>
      </c>
      <c r="F354" s="221" t="s">
        <v>145</v>
      </c>
      <c r="G354" s="218"/>
      <c r="H354" s="222" t="s">
        <v>21</v>
      </c>
      <c r="I354" s="223"/>
      <c r="J354" s="218"/>
      <c r="K354" s="218"/>
      <c r="L354" s="224"/>
      <c r="M354" s="225"/>
      <c r="N354" s="226"/>
      <c r="O354" s="226"/>
      <c r="P354" s="226"/>
      <c r="Q354" s="226"/>
      <c r="R354" s="226"/>
      <c r="S354" s="226"/>
      <c r="T354" s="227"/>
      <c r="AT354" s="228" t="s">
        <v>144</v>
      </c>
      <c r="AU354" s="228" t="s">
        <v>79</v>
      </c>
      <c r="AV354" s="12" t="s">
        <v>76</v>
      </c>
      <c r="AW354" s="12" t="s">
        <v>35</v>
      </c>
      <c r="AX354" s="12" t="s">
        <v>72</v>
      </c>
      <c r="AY354" s="228" t="s">
        <v>134</v>
      </c>
    </row>
    <row r="355" spans="2:65" s="12" customFormat="1" ht="12">
      <c r="B355" s="217"/>
      <c r="C355" s="218"/>
      <c r="D355" s="219" t="s">
        <v>144</v>
      </c>
      <c r="E355" s="220" t="s">
        <v>21</v>
      </c>
      <c r="F355" s="221" t="s">
        <v>245</v>
      </c>
      <c r="G355" s="218"/>
      <c r="H355" s="222" t="s">
        <v>21</v>
      </c>
      <c r="I355" s="223"/>
      <c r="J355" s="218"/>
      <c r="K355" s="218"/>
      <c r="L355" s="224"/>
      <c r="M355" s="225"/>
      <c r="N355" s="226"/>
      <c r="O355" s="226"/>
      <c r="P355" s="226"/>
      <c r="Q355" s="226"/>
      <c r="R355" s="226"/>
      <c r="S355" s="226"/>
      <c r="T355" s="227"/>
      <c r="AT355" s="228" t="s">
        <v>144</v>
      </c>
      <c r="AU355" s="228" t="s">
        <v>79</v>
      </c>
      <c r="AV355" s="12" t="s">
        <v>76</v>
      </c>
      <c r="AW355" s="12" t="s">
        <v>35</v>
      </c>
      <c r="AX355" s="12" t="s">
        <v>72</v>
      </c>
      <c r="AY355" s="228" t="s">
        <v>134</v>
      </c>
    </row>
    <row r="356" spans="2:65" s="13" customFormat="1" ht="12">
      <c r="B356" s="229"/>
      <c r="C356" s="230"/>
      <c r="D356" s="219" t="s">
        <v>144</v>
      </c>
      <c r="E356" s="241" t="s">
        <v>21</v>
      </c>
      <c r="F356" s="242" t="s">
        <v>376</v>
      </c>
      <c r="G356" s="230"/>
      <c r="H356" s="243">
        <v>8</v>
      </c>
      <c r="I356" s="235"/>
      <c r="J356" s="230"/>
      <c r="K356" s="230"/>
      <c r="L356" s="236"/>
      <c r="M356" s="237"/>
      <c r="N356" s="238"/>
      <c r="O356" s="238"/>
      <c r="P356" s="238"/>
      <c r="Q356" s="238"/>
      <c r="R356" s="238"/>
      <c r="S356" s="238"/>
      <c r="T356" s="239"/>
      <c r="AT356" s="240" t="s">
        <v>144</v>
      </c>
      <c r="AU356" s="240" t="s">
        <v>79</v>
      </c>
      <c r="AV356" s="13" t="s">
        <v>79</v>
      </c>
      <c r="AW356" s="13" t="s">
        <v>35</v>
      </c>
      <c r="AX356" s="13" t="s">
        <v>72</v>
      </c>
      <c r="AY356" s="240" t="s">
        <v>134</v>
      </c>
    </row>
    <row r="357" spans="2:65" s="12" customFormat="1" ht="12">
      <c r="B357" s="217"/>
      <c r="C357" s="218"/>
      <c r="D357" s="219" t="s">
        <v>144</v>
      </c>
      <c r="E357" s="220" t="s">
        <v>21</v>
      </c>
      <c r="F357" s="221" t="s">
        <v>247</v>
      </c>
      <c r="G357" s="218"/>
      <c r="H357" s="222" t="s">
        <v>21</v>
      </c>
      <c r="I357" s="223"/>
      <c r="J357" s="218"/>
      <c r="K357" s="218"/>
      <c r="L357" s="224"/>
      <c r="M357" s="225"/>
      <c r="N357" s="226"/>
      <c r="O357" s="226"/>
      <c r="P357" s="226"/>
      <c r="Q357" s="226"/>
      <c r="R357" s="226"/>
      <c r="S357" s="226"/>
      <c r="T357" s="227"/>
      <c r="AT357" s="228" t="s">
        <v>144</v>
      </c>
      <c r="AU357" s="228" t="s">
        <v>79</v>
      </c>
      <c r="AV357" s="12" t="s">
        <v>76</v>
      </c>
      <c r="AW357" s="12" t="s">
        <v>35</v>
      </c>
      <c r="AX357" s="12" t="s">
        <v>72</v>
      </c>
      <c r="AY357" s="228" t="s">
        <v>134</v>
      </c>
    </row>
    <row r="358" spans="2:65" s="13" customFormat="1" ht="12">
      <c r="B358" s="229"/>
      <c r="C358" s="230"/>
      <c r="D358" s="219" t="s">
        <v>144</v>
      </c>
      <c r="E358" s="241" t="s">
        <v>21</v>
      </c>
      <c r="F358" s="242" t="s">
        <v>377</v>
      </c>
      <c r="G358" s="230"/>
      <c r="H358" s="243">
        <v>5</v>
      </c>
      <c r="I358" s="235"/>
      <c r="J358" s="230"/>
      <c r="K358" s="230"/>
      <c r="L358" s="236"/>
      <c r="M358" s="237"/>
      <c r="N358" s="238"/>
      <c r="O358" s="238"/>
      <c r="P358" s="238"/>
      <c r="Q358" s="238"/>
      <c r="R358" s="238"/>
      <c r="S358" s="238"/>
      <c r="T358" s="239"/>
      <c r="AT358" s="240" t="s">
        <v>144</v>
      </c>
      <c r="AU358" s="240" t="s">
        <v>79</v>
      </c>
      <c r="AV358" s="13" t="s">
        <v>79</v>
      </c>
      <c r="AW358" s="13" t="s">
        <v>35</v>
      </c>
      <c r="AX358" s="13" t="s">
        <v>72</v>
      </c>
      <c r="AY358" s="240" t="s">
        <v>134</v>
      </c>
    </row>
    <row r="359" spans="2:65" s="14" customFormat="1" ht="12">
      <c r="B359" s="244"/>
      <c r="C359" s="245"/>
      <c r="D359" s="219" t="s">
        <v>144</v>
      </c>
      <c r="E359" s="279" t="s">
        <v>21</v>
      </c>
      <c r="F359" s="280" t="s">
        <v>154</v>
      </c>
      <c r="G359" s="245"/>
      <c r="H359" s="281">
        <v>13</v>
      </c>
      <c r="I359" s="249"/>
      <c r="J359" s="245"/>
      <c r="K359" s="245"/>
      <c r="L359" s="250"/>
      <c r="M359" s="251"/>
      <c r="N359" s="252"/>
      <c r="O359" s="252"/>
      <c r="P359" s="252"/>
      <c r="Q359" s="252"/>
      <c r="R359" s="252"/>
      <c r="S359" s="252"/>
      <c r="T359" s="253"/>
      <c r="AT359" s="254" t="s">
        <v>144</v>
      </c>
      <c r="AU359" s="254" t="s">
        <v>79</v>
      </c>
      <c r="AV359" s="14" t="s">
        <v>142</v>
      </c>
      <c r="AW359" s="14" t="s">
        <v>35</v>
      </c>
      <c r="AX359" s="14" t="s">
        <v>76</v>
      </c>
      <c r="AY359" s="254" t="s">
        <v>134</v>
      </c>
    </row>
    <row r="360" spans="2:65" s="11" customFormat="1" ht="29.85" customHeight="1">
      <c r="B360" s="188"/>
      <c r="C360" s="189"/>
      <c r="D360" s="202" t="s">
        <v>71</v>
      </c>
      <c r="E360" s="203" t="s">
        <v>382</v>
      </c>
      <c r="F360" s="203" t="s">
        <v>383</v>
      </c>
      <c r="G360" s="189"/>
      <c r="H360" s="189"/>
      <c r="I360" s="192"/>
      <c r="J360" s="204">
        <f>BK360</f>
        <v>0</v>
      </c>
      <c r="K360" s="189"/>
      <c r="L360" s="194"/>
      <c r="M360" s="195"/>
      <c r="N360" s="196"/>
      <c r="O360" s="196"/>
      <c r="P360" s="197">
        <f>SUM(P361:P369)</f>
        <v>0</v>
      </c>
      <c r="Q360" s="196"/>
      <c r="R360" s="197">
        <f>SUM(R361:R369)</f>
        <v>0</v>
      </c>
      <c r="S360" s="196"/>
      <c r="T360" s="198">
        <f>SUM(T361:T369)</f>
        <v>0</v>
      </c>
      <c r="AR360" s="199" t="s">
        <v>76</v>
      </c>
      <c r="AT360" s="200" t="s">
        <v>71</v>
      </c>
      <c r="AU360" s="200" t="s">
        <v>76</v>
      </c>
      <c r="AY360" s="199" t="s">
        <v>134</v>
      </c>
      <c r="BK360" s="201">
        <f>SUM(BK361:BK369)</f>
        <v>0</v>
      </c>
    </row>
    <row r="361" spans="2:65" s="1" customFormat="1" ht="28.8" customHeight="1">
      <c r="B361" s="42"/>
      <c r="C361" s="205" t="s">
        <v>384</v>
      </c>
      <c r="D361" s="205" t="s">
        <v>137</v>
      </c>
      <c r="E361" s="206" t="s">
        <v>385</v>
      </c>
      <c r="F361" s="207" t="s">
        <v>386</v>
      </c>
      <c r="G361" s="208" t="s">
        <v>387</v>
      </c>
      <c r="H361" s="209">
        <v>5.6909999999999998</v>
      </c>
      <c r="I361" s="210"/>
      <c r="J361" s="211">
        <f>ROUND(I361*H361,2)</f>
        <v>0</v>
      </c>
      <c r="K361" s="207" t="s">
        <v>141</v>
      </c>
      <c r="L361" s="62"/>
      <c r="M361" s="212" t="s">
        <v>21</v>
      </c>
      <c r="N361" s="213" t="s">
        <v>43</v>
      </c>
      <c r="O361" s="43"/>
      <c r="P361" s="214">
        <f>O361*H361</f>
        <v>0</v>
      </c>
      <c r="Q361" s="214">
        <v>0</v>
      </c>
      <c r="R361" s="214">
        <f>Q361*H361</f>
        <v>0</v>
      </c>
      <c r="S361" s="214">
        <v>0</v>
      </c>
      <c r="T361" s="215">
        <f>S361*H361</f>
        <v>0</v>
      </c>
      <c r="AR361" s="25" t="s">
        <v>142</v>
      </c>
      <c r="AT361" s="25" t="s">
        <v>137</v>
      </c>
      <c r="AU361" s="25" t="s">
        <v>79</v>
      </c>
      <c r="AY361" s="25" t="s">
        <v>134</v>
      </c>
      <c r="BE361" s="216">
        <f>IF(N361="základní",J361,0)</f>
        <v>0</v>
      </c>
      <c r="BF361" s="216">
        <f>IF(N361="snížená",J361,0)</f>
        <v>0</v>
      </c>
      <c r="BG361" s="216">
        <f>IF(N361="zákl. přenesená",J361,0)</f>
        <v>0</v>
      </c>
      <c r="BH361" s="216">
        <f>IF(N361="sníž. přenesená",J361,0)</f>
        <v>0</v>
      </c>
      <c r="BI361" s="216">
        <f>IF(N361="nulová",J361,0)</f>
        <v>0</v>
      </c>
      <c r="BJ361" s="25" t="s">
        <v>76</v>
      </c>
      <c r="BK361" s="216">
        <f>ROUND(I361*H361,2)</f>
        <v>0</v>
      </c>
      <c r="BL361" s="25" t="s">
        <v>142</v>
      </c>
      <c r="BM361" s="25" t="s">
        <v>388</v>
      </c>
    </row>
    <row r="362" spans="2:65" s="1" customFormat="1" ht="132">
      <c r="B362" s="42"/>
      <c r="C362" s="64"/>
      <c r="D362" s="231" t="s">
        <v>159</v>
      </c>
      <c r="E362" s="64"/>
      <c r="F362" s="257" t="s">
        <v>389</v>
      </c>
      <c r="G362" s="64"/>
      <c r="H362" s="64"/>
      <c r="I362" s="173"/>
      <c r="J362" s="64"/>
      <c r="K362" s="64"/>
      <c r="L362" s="62"/>
      <c r="M362" s="256"/>
      <c r="N362" s="43"/>
      <c r="O362" s="43"/>
      <c r="P362" s="43"/>
      <c r="Q362" s="43"/>
      <c r="R362" s="43"/>
      <c r="S362" s="43"/>
      <c r="T362" s="79"/>
      <c r="AT362" s="25" t="s">
        <v>159</v>
      </c>
      <c r="AU362" s="25" t="s">
        <v>79</v>
      </c>
    </row>
    <row r="363" spans="2:65" s="1" customFormat="1" ht="28.8" customHeight="1">
      <c r="B363" s="42"/>
      <c r="C363" s="205" t="s">
        <v>390</v>
      </c>
      <c r="D363" s="205" t="s">
        <v>137</v>
      </c>
      <c r="E363" s="206" t="s">
        <v>391</v>
      </c>
      <c r="F363" s="207" t="s">
        <v>392</v>
      </c>
      <c r="G363" s="208" t="s">
        <v>387</v>
      </c>
      <c r="H363" s="209">
        <v>5.6909999999999998</v>
      </c>
      <c r="I363" s="210"/>
      <c r="J363" s="211">
        <f>ROUND(I363*H363,2)</f>
        <v>0</v>
      </c>
      <c r="K363" s="207" t="s">
        <v>141</v>
      </c>
      <c r="L363" s="62"/>
      <c r="M363" s="212" t="s">
        <v>21</v>
      </c>
      <c r="N363" s="213" t="s">
        <v>43</v>
      </c>
      <c r="O363" s="43"/>
      <c r="P363" s="214">
        <f>O363*H363</f>
        <v>0</v>
      </c>
      <c r="Q363" s="214">
        <v>0</v>
      </c>
      <c r="R363" s="214">
        <f>Q363*H363</f>
        <v>0</v>
      </c>
      <c r="S363" s="214">
        <v>0</v>
      </c>
      <c r="T363" s="215">
        <f>S363*H363</f>
        <v>0</v>
      </c>
      <c r="AR363" s="25" t="s">
        <v>142</v>
      </c>
      <c r="AT363" s="25" t="s">
        <v>137</v>
      </c>
      <c r="AU363" s="25" t="s">
        <v>79</v>
      </c>
      <c r="AY363" s="25" t="s">
        <v>134</v>
      </c>
      <c r="BE363" s="216">
        <f>IF(N363="základní",J363,0)</f>
        <v>0</v>
      </c>
      <c r="BF363" s="216">
        <f>IF(N363="snížená",J363,0)</f>
        <v>0</v>
      </c>
      <c r="BG363" s="216">
        <f>IF(N363="zákl. přenesená",J363,0)</f>
        <v>0</v>
      </c>
      <c r="BH363" s="216">
        <f>IF(N363="sníž. přenesená",J363,0)</f>
        <v>0</v>
      </c>
      <c r="BI363" s="216">
        <f>IF(N363="nulová",J363,0)</f>
        <v>0</v>
      </c>
      <c r="BJ363" s="25" t="s">
        <v>76</v>
      </c>
      <c r="BK363" s="216">
        <f>ROUND(I363*H363,2)</f>
        <v>0</v>
      </c>
      <c r="BL363" s="25" t="s">
        <v>142</v>
      </c>
      <c r="BM363" s="25" t="s">
        <v>393</v>
      </c>
    </row>
    <row r="364" spans="2:65" s="1" customFormat="1" ht="84">
      <c r="B364" s="42"/>
      <c r="C364" s="64"/>
      <c r="D364" s="231" t="s">
        <v>159</v>
      </c>
      <c r="E364" s="64"/>
      <c r="F364" s="257" t="s">
        <v>394</v>
      </c>
      <c r="G364" s="64"/>
      <c r="H364" s="64"/>
      <c r="I364" s="173"/>
      <c r="J364" s="64"/>
      <c r="K364" s="64"/>
      <c r="L364" s="62"/>
      <c r="M364" s="256"/>
      <c r="N364" s="43"/>
      <c r="O364" s="43"/>
      <c r="P364" s="43"/>
      <c r="Q364" s="43"/>
      <c r="R364" s="43"/>
      <c r="S364" s="43"/>
      <c r="T364" s="79"/>
      <c r="AT364" s="25" t="s">
        <v>159</v>
      </c>
      <c r="AU364" s="25" t="s">
        <v>79</v>
      </c>
    </row>
    <row r="365" spans="2:65" s="1" customFormat="1" ht="28.8" customHeight="1">
      <c r="B365" s="42"/>
      <c r="C365" s="205" t="s">
        <v>395</v>
      </c>
      <c r="D365" s="205" t="s">
        <v>137</v>
      </c>
      <c r="E365" s="206" t="s">
        <v>396</v>
      </c>
      <c r="F365" s="207" t="s">
        <v>397</v>
      </c>
      <c r="G365" s="208" t="s">
        <v>387</v>
      </c>
      <c r="H365" s="209">
        <v>113.82</v>
      </c>
      <c r="I365" s="210"/>
      <c r="J365" s="211">
        <f>ROUND(I365*H365,2)</f>
        <v>0</v>
      </c>
      <c r="K365" s="207" t="s">
        <v>141</v>
      </c>
      <c r="L365" s="62"/>
      <c r="M365" s="212" t="s">
        <v>21</v>
      </c>
      <c r="N365" s="213" t="s">
        <v>43</v>
      </c>
      <c r="O365" s="43"/>
      <c r="P365" s="214">
        <f>O365*H365</f>
        <v>0</v>
      </c>
      <c r="Q365" s="214">
        <v>0</v>
      </c>
      <c r="R365" s="214">
        <f>Q365*H365</f>
        <v>0</v>
      </c>
      <c r="S365" s="214">
        <v>0</v>
      </c>
      <c r="T365" s="215">
        <f>S365*H365</f>
        <v>0</v>
      </c>
      <c r="AR365" s="25" t="s">
        <v>142</v>
      </c>
      <c r="AT365" s="25" t="s">
        <v>137</v>
      </c>
      <c r="AU365" s="25" t="s">
        <v>79</v>
      </c>
      <c r="AY365" s="25" t="s">
        <v>134</v>
      </c>
      <c r="BE365" s="216">
        <f>IF(N365="základní",J365,0)</f>
        <v>0</v>
      </c>
      <c r="BF365" s="216">
        <f>IF(N365="snížená",J365,0)</f>
        <v>0</v>
      </c>
      <c r="BG365" s="216">
        <f>IF(N365="zákl. přenesená",J365,0)</f>
        <v>0</v>
      </c>
      <c r="BH365" s="216">
        <f>IF(N365="sníž. přenesená",J365,0)</f>
        <v>0</v>
      </c>
      <c r="BI365" s="216">
        <f>IF(N365="nulová",J365,0)</f>
        <v>0</v>
      </c>
      <c r="BJ365" s="25" t="s">
        <v>76</v>
      </c>
      <c r="BK365" s="216">
        <f>ROUND(I365*H365,2)</f>
        <v>0</v>
      </c>
      <c r="BL365" s="25" t="s">
        <v>142</v>
      </c>
      <c r="BM365" s="25" t="s">
        <v>398</v>
      </c>
    </row>
    <row r="366" spans="2:65" s="1" customFormat="1" ht="84">
      <c r="B366" s="42"/>
      <c r="C366" s="64"/>
      <c r="D366" s="219" t="s">
        <v>159</v>
      </c>
      <c r="E366" s="64"/>
      <c r="F366" s="255" t="s">
        <v>394</v>
      </c>
      <c r="G366" s="64"/>
      <c r="H366" s="64"/>
      <c r="I366" s="173"/>
      <c r="J366" s="64"/>
      <c r="K366" s="64"/>
      <c r="L366" s="62"/>
      <c r="M366" s="256"/>
      <c r="N366" s="43"/>
      <c r="O366" s="43"/>
      <c r="P366" s="43"/>
      <c r="Q366" s="43"/>
      <c r="R366" s="43"/>
      <c r="S366" s="43"/>
      <c r="T366" s="79"/>
      <c r="AT366" s="25" t="s">
        <v>159</v>
      </c>
      <c r="AU366" s="25" t="s">
        <v>79</v>
      </c>
    </row>
    <row r="367" spans="2:65" s="13" customFormat="1" ht="12">
      <c r="B367" s="229"/>
      <c r="C367" s="230"/>
      <c r="D367" s="231" t="s">
        <v>144</v>
      </c>
      <c r="E367" s="230"/>
      <c r="F367" s="233" t="s">
        <v>399</v>
      </c>
      <c r="G367" s="230"/>
      <c r="H367" s="234">
        <v>113.82</v>
      </c>
      <c r="I367" s="235"/>
      <c r="J367" s="230"/>
      <c r="K367" s="230"/>
      <c r="L367" s="236"/>
      <c r="M367" s="237"/>
      <c r="N367" s="238"/>
      <c r="O367" s="238"/>
      <c r="P367" s="238"/>
      <c r="Q367" s="238"/>
      <c r="R367" s="238"/>
      <c r="S367" s="238"/>
      <c r="T367" s="239"/>
      <c r="AT367" s="240" t="s">
        <v>144</v>
      </c>
      <c r="AU367" s="240" t="s">
        <v>79</v>
      </c>
      <c r="AV367" s="13" t="s">
        <v>79</v>
      </c>
      <c r="AW367" s="13" t="s">
        <v>6</v>
      </c>
      <c r="AX367" s="13" t="s">
        <v>76</v>
      </c>
      <c r="AY367" s="240" t="s">
        <v>134</v>
      </c>
    </row>
    <row r="368" spans="2:65" s="1" customFormat="1" ht="20.399999999999999" customHeight="1">
      <c r="B368" s="42"/>
      <c r="C368" s="205" t="s">
        <v>400</v>
      </c>
      <c r="D368" s="205" t="s">
        <v>137</v>
      </c>
      <c r="E368" s="206" t="s">
        <v>401</v>
      </c>
      <c r="F368" s="207" t="s">
        <v>402</v>
      </c>
      <c r="G368" s="208" t="s">
        <v>387</v>
      </c>
      <c r="H368" s="209">
        <v>5.6909999999999998</v>
      </c>
      <c r="I368" s="210"/>
      <c r="J368" s="211">
        <f>ROUND(I368*H368,2)</f>
        <v>0</v>
      </c>
      <c r="K368" s="207" t="s">
        <v>141</v>
      </c>
      <c r="L368" s="62"/>
      <c r="M368" s="212" t="s">
        <v>21</v>
      </c>
      <c r="N368" s="213" t="s">
        <v>43</v>
      </c>
      <c r="O368" s="43"/>
      <c r="P368" s="214">
        <f>O368*H368</f>
        <v>0</v>
      </c>
      <c r="Q368" s="214">
        <v>0</v>
      </c>
      <c r="R368" s="214">
        <f>Q368*H368</f>
        <v>0</v>
      </c>
      <c r="S368" s="214">
        <v>0</v>
      </c>
      <c r="T368" s="215">
        <f>S368*H368</f>
        <v>0</v>
      </c>
      <c r="AR368" s="25" t="s">
        <v>142</v>
      </c>
      <c r="AT368" s="25" t="s">
        <v>137</v>
      </c>
      <c r="AU368" s="25" t="s">
        <v>79</v>
      </c>
      <c r="AY368" s="25" t="s">
        <v>134</v>
      </c>
      <c r="BE368" s="216">
        <f>IF(N368="základní",J368,0)</f>
        <v>0</v>
      </c>
      <c r="BF368" s="216">
        <f>IF(N368="snížená",J368,0)</f>
        <v>0</v>
      </c>
      <c r="BG368" s="216">
        <f>IF(N368="zákl. přenesená",J368,0)</f>
        <v>0</v>
      </c>
      <c r="BH368" s="216">
        <f>IF(N368="sníž. přenesená",J368,0)</f>
        <v>0</v>
      </c>
      <c r="BI368" s="216">
        <f>IF(N368="nulová",J368,0)</f>
        <v>0</v>
      </c>
      <c r="BJ368" s="25" t="s">
        <v>76</v>
      </c>
      <c r="BK368" s="216">
        <f>ROUND(I368*H368,2)</f>
        <v>0</v>
      </c>
      <c r="BL368" s="25" t="s">
        <v>142</v>
      </c>
      <c r="BM368" s="25" t="s">
        <v>403</v>
      </c>
    </row>
    <row r="369" spans="2:65" s="1" customFormat="1" ht="72">
      <c r="B369" s="42"/>
      <c r="C369" s="64"/>
      <c r="D369" s="219" t="s">
        <v>159</v>
      </c>
      <c r="E369" s="64"/>
      <c r="F369" s="255" t="s">
        <v>404</v>
      </c>
      <c r="G369" s="64"/>
      <c r="H369" s="64"/>
      <c r="I369" s="173"/>
      <c r="J369" s="64"/>
      <c r="K369" s="64"/>
      <c r="L369" s="62"/>
      <c r="M369" s="256"/>
      <c r="N369" s="43"/>
      <c r="O369" s="43"/>
      <c r="P369" s="43"/>
      <c r="Q369" s="43"/>
      <c r="R369" s="43"/>
      <c r="S369" s="43"/>
      <c r="T369" s="79"/>
      <c r="AT369" s="25" t="s">
        <v>159</v>
      </c>
      <c r="AU369" s="25" t="s">
        <v>79</v>
      </c>
    </row>
    <row r="370" spans="2:65" s="11" customFormat="1" ht="29.85" customHeight="1">
      <c r="B370" s="188"/>
      <c r="C370" s="189"/>
      <c r="D370" s="202" t="s">
        <v>71</v>
      </c>
      <c r="E370" s="203" t="s">
        <v>405</v>
      </c>
      <c r="F370" s="203" t="s">
        <v>406</v>
      </c>
      <c r="G370" s="189"/>
      <c r="H370" s="189"/>
      <c r="I370" s="192"/>
      <c r="J370" s="204">
        <f>BK370</f>
        <v>0</v>
      </c>
      <c r="K370" s="189"/>
      <c r="L370" s="194"/>
      <c r="M370" s="195"/>
      <c r="N370" s="196"/>
      <c r="O370" s="196"/>
      <c r="P370" s="197">
        <f>SUM(P371:P372)</f>
        <v>0</v>
      </c>
      <c r="Q370" s="196"/>
      <c r="R370" s="197">
        <f>SUM(R371:R372)</f>
        <v>0</v>
      </c>
      <c r="S370" s="196"/>
      <c r="T370" s="198">
        <f>SUM(T371:T372)</f>
        <v>0</v>
      </c>
      <c r="AR370" s="199" t="s">
        <v>76</v>
      </c>
      <c r="AT370" s="200" t="s">
        <v>71</v>
      </c>
      <c r="AU370" s="200" t="s">
        <v>76</v>
      </c>
      <c r="AY370" s="199" t="s">
        <v>134</v>
      </c>
      <c r="BK370" s="201">
        <f>SUM(BK371:BK372)</f>
        <v>0</v>
      </c>
    </row>
    <row r="371" spans="2:65" s="1" customFormat="1" ht="40.200000000000003" customHeight="1">
      <c r="B371" s="42"/>
      <c r="C371" s="205" t="s">
        <v>407</v>
      </c>
      <c r="D371" s="205" t="s">
        <v>137</v>
      </c>
      <c r="E371" s="206" t="s">
        <v>408</v>
      </c>
      <c r="F371" s="207" t="s">
        <v>409</v>
      </c>
      <c r="G371" s="208" t="s">
        <v>387</v>
      </c>
      <c r="H371" s="209">
        <v>7.7830000000000004</v>
      </c>
      <c r="I371" s="210"/>
      <c r="J371" s="211">
        <f>ROUND(I371*H371,2)</f>
        <v>0</v>
      </c>
      <c r="K371" s="207" t="s">
        <v>141</v>
      </c>
      <c r="L371" s="62"/>
      <c r="M371" s="212" t="s">
        <v>21</v>
      </c>
      <c r="N371" s="213" t="s">
        <v>43</v>
      </c>
      <c r="O371" s="43"/>
      <c r="P371" s="214">
        <f>O371*H371</f>
        <v>0</v>
      </c>
      <c r="Q371" s="214">
        <v>0</v>
      </c>
      <c r="R371" s="214">
        <f>Q371*H371</f>
        <v>0</v>
      </c>
      <c r="S371" s="214">
        <v>0</v>
      </c>
      <c r="T371" s="215">
        <f>S371*H371</f>
        <v>0</v>
      </c>
      <c r="AR371" s="25" t="s">
        <v>142</v>
      </c>
      <c r="AT371" s="25" t="s">
        <v>137</v>
      </c>
      <c r="AU371" s="25" t="s">
        <v>79</v>
      </c>
      <c r="AY371" s="25" t="s">
        <v>134</v>
      </c>
      <c r="BE371" s="216">
        <f>IF(N371="základní",J371,0)</f>
        <v>0</v>
      </c>
      <c r="BF371" s="216">
        <f>IF(N371="snížená",J371,0)</f>
        <v>0</v>
      </c>
      <c r="BG371" s="216">
        <f>IF(N371="zákl. přenesená",J371,0)</f>
        <v>0</v>
      </c>
      <c r="BH371" s="216">
        <f>IF(N371="sníž. přenesená",J371,0)</f>
        <v>0</v>
      </c>
      <c r="BI371" s="216">
        <f>IF(N371="nulová",J371,0)</f>
        <v>0</v>
      </c>
      <c r="BJ371" s="25" t="s">
        <v>76</v>
      </c>
      <c r="BK371" s="216">
        <f>ROUND(I371*H371,2)</f>
        <v>0</v>
      </c>
      <c r="BL371" s="25" t="s">
        <v>142</v>
      </c>
      <c r="BM371" s="25" t="s">
        <v>410</v>
      </c>
    </row>
    <row r="372" spans="2:65" s="1" customFormat="1" ht="84">
      <c r="B372" s="42"/>
      <c r="C372" s="64"/>
      <c r="D372" s="219" t="s">
        <v>159</v>
      </c>
      <c r="E372" s="64"/>
      <c r="F372" s="255" t="s">
        <v>411</v>
      </c>
      <c r="G372" s="64"/>
      <c r="H372" s="64"/>
      <c r="I372" s="173"/>
      <c r="J372" s="64"/>
      <c r="K372" s="64"/>
      <c r="L372" s="62"/>
      <c r="M372" s="256"/>
      <c r="N372" s="43"/>
      <c r="O372" s="43"/>
      <c r="P372" s="43"/>
      <c r="Q372" s="43"/>
      <c r="R372" s="43"/>
      <c r="S372" s="43"/>
      <c r="T372" s="79"/>
      <c r="AT372" s="25" t="s">
        <v>159</v>
      </c>
      <c r="AU372" s="25" t="s">
        <v>79</v>
      </c>
    </row>
    <row r="373" spans="2:65" s="11" customFormat="1" ht="37.35" customHeight="1">
      <c r="B373" s="188"/>
      <c r="C373" s="189"/>
      <c r="D373" s="190" t="s">
        <v>71</v>
      </c>
      <c r="E373" s="191" t="s">
        <v>412</v>
      </c>
      <c r="F373" s="191" t="s">
        <v>413</v>
      </c>
      <c r="G373" s="189"/>
      <c r="H373" s="189"/>
      <c r="I373" s="192"/>
      <c r="J373" s="193">
        <f>BK373</f>
        <v>0</v>
      </c>
      <c r="K373" s="189"/>
      <c r="L373" s="194"/>
      <c r="M373" s="195"/>
      <c r="N373" s="196"/>
      <c r="O373" s="196"/>
      <c r="P373" s="197">
        <f>P374+P396+P425+P443+P460+P470</f>
        <v>0</v>
      </c>
      <c r="Q373" s="196"/>
      <c r="R373" s="197">
        <f>R374+R396+R425+R443+R460+R470</f>
        <v>1.0911659145000003</v>
      </c>
      <c r="S373" s="196"/>
      <c r="T373" s="198">
        <f>T374+T396+T425+T443+T460+T470</f>
        <v>7.3064850000000001E-2</v>
      </c>
      <c r="AR373" s="199" t="s">
        <v>79</v>
      </c>
      <c r="AT373" s="200" t="s">
        <v>71</v>
      </c>
      <c r="AU373" s="200" t="s">
        <v>72</v>
      </c>
      <c r="AY373" s="199" t="s">
        <v>134</v>
      </c>
      <c r="BK373" s="201">
        <f>BK374+BK396+BK425+BK443+BK460+BK470</f>
        <v>0</v>
      </c>
    </row>
    <row r="374" spans="2:65" s="11" customFormat="1" ht="19.95" customHeight="1">
      <c r="B374" s="188"/>
      <c r="C374" s="189"/>
      <c r="D374" s="202" t="s">
        <v>71</v>
      </c>
      <c r="E374" s="203" t="s">
        <v>414</v>
      </c>
      <c r="F374" s="203" t="s">
        <v>415</v>
      </c>
      <c r="G374" s="189"/>
      <c r="H374" s="189"/>
      <c r="I374" s="192"/>
      <c r="J374" s="204">
        <f>BK374</f>
        <v>0</v>
      </c>
      <c r="K374" s="189"/>
      <c r="L374" s="194"/>
      <c r="M374" s="195"/>
      <c r="N374" s="196"/>
      <c r="O374" s="196"/>
      <c r="P374" s="197">
        <f>SUM(P375:P395)</f>
        <v>0</v>
      </c>
      <c r="Q374" s="196"/>
      <c r="R374" s="197">
        <f>SUM(R375:R395)</f>
        <v>4.8982972499999999E-2</v>
      </c>
      <c r="S374" s="196"/>
      <c r="T374" s="198">
        <f>SUM(T375:T395)</f>
        <v>3.6823500000000002E-2</v>
      </c>
      <c r="AR374" s="199" t="s">
        <v>79</v>
      </c>
      <c r="AT374" s="200" t="s">
        <v>71</v>
      </c>
      <c r="AU374" s="200" t="s">
        <v>76</v>
      </c>
      <c r="AY374" s="199" t="s">
        <v>134</v>
      </c>
      <c r="BK374" s="201">
        <f>SUM(BK375:BK395)</f>
        <v>0</v>
      </c>
    </row>
    <row r="375" spans="2:65" s="1" customFormat="1" ht="20.399999999999999" customHeight="1">
      <c r="B375" s="42"/>
      <c r="C375" s="205" t="s">
        <v>416</v>
      </c>
      <c r="D375" s="205" t="s">
        <v>137</v>
      </c>
      <c r="E375" s="206" t="s">
        <v>417</v>
      </c>
      <c r="F375" s="207" t="s">
        <v>418</v>
      </c>
      <c r="G375" s="208" t="s">
        <v>202</v>
      </c>
      <c r="H375" s="209">
        <v>22.05</v>
      </c>
      <c r="I375" s="210"/>
      <c r="J375" s="211">
        <f>ROUND(I375*H375,2)</f>
        <v>0</v>
      </c>
      <c r="K375" s="207" t="s">
        <v>141</v>
      </c>
      <c r="L375" s="62"/>
      <c r="M375" s="212" t="s">
        <v>21</v>
      </c>
      <c r="N375" s="213" t="s">
        <v>43</v>
      </c>
      <c r="O375" s="43"/>
      <c r="P375" s="214">
        <f>O375*H375</f>
        <v>0</v>
      </c>
      <c r="Q375" s="214">
        <v>0</v>
      </c>
      <c r="R375" s="214">
        <f>Q375*H375</f>
        <v>0</v>
      </c>
      <c r="S375" s="214">
        <v>1.67E-3</v>
      </c>
      <c r="T375" s="215">
        <f>S375*H375</f>
        <v>3.6823500000000002E-2</v>
      </c>
      <c r="AR375" s="25" t="s">
        <v>280</v>
      </c>
      <c r="AT375" s="25" t="s">
        <v>137</v>
      </c>
      <c r="AU375" s="25" t="s">
        <v>79</v>
      </c>
      <c r="AY375" s="25" t="s">
        <v>134</v>
      </c>
      <c r="BE375" s="216">
        <f>IF(N375="základní",J375,0)</f>
        <v>0</v>
      </c>
      <c r="BF375" s="216">
        <f>IF(N375="snížená",J375,0)</f>
        <v>0</v>
      </c>
      <c r="BG375" s="216">
        <f>IF(N375="zákl. přenesená",J375,0)</f>
        <v>0</v>
      </c>
      <c r="BH375" s="216">
        <f>IF(N375="sníž. přenesená",J375,0)</f>
        <v>0</v>
      </c>
      <c r="BI375" s="216">
        <f>IF(N375="nulová",J375,0)</f>
        <v>0</v>
      </c>
      <c r="BJ375" s="25" t="s">
        <v>76</v>
      </c>
      <c r="BK375" s="216">
        <f>ROUND(I375*H375,2)</f>
        <v>0</v>
      </c>
      <c r="BL375" s="25" t="s">
        <v>280</v>
      </c>
      <c r="BM375" s="25" t="s">
        <v>419</v>
      </c>
    </row>
    <row r="376" spans="2:65" s="12" customFormat="1" ht="12">
      <c r="B376" s="217"/>
      <c r="C376" s="218"/>
      <c r="D376" s="219" t="s">
        <v>144</v>
      </c>
      <c r="E376" s="220" t="s">
        <v>21</v>
      </c>
      <c r="F376" s="221" t="s">
        <v>145</v>
      </c>
      <c r="G376" s="218"/>
      <c r="H376" s="222" t="s">
        <v>21</v>
      </c>
      <c r="I376" s="223"/>
      <c r="J376" s="218"/>
      <c r="K376" s="218"/>
      <c r="L376" s="224"/>
      <c r="M376" s="225"/>
      <c r="N376" s="226"/>
      <c r="O376" s="226"/>
      <c r="P376" s="226"/>
      <c r="Q376" s="226"/>
      <c r="R376" s="226"/>
      <c r="S376" s="226"/>
      <c r="T376" s="227"/>
      <c r="AT376" s="228" t="s">
        <v>144</v>
      </c>
      <c r="AU376" s="228" t="s">
        <v>79</v>
      </c>
      <c r="AV376" s="12" t="s">
        <v>76</v>
      </c>
      <c r="AW376" s="12" t="s">
        <v>35</v>
      </c>
      <c r="AX376" s="12" t="s">
        <v>72</v>
      </c>
      <c r="AY376" s="228" t="s">
        <v>134</v>
      </c>
    </row>
    <row r="377" spans="2:65" s="13" customFormat="1" ht="12">
      <c r="B377" s="229"/>
      <c r="C377" s="230"/>
      <c r="D377" s="219" t="s">
        <v>144</v>
      </c>
      <c r="E377" s="241" t="s">
        <v>21</v>
      </c>
      <c r="F377" s="242" t="s">
        <v>420</v>
      </c>
      <c r="G377" s="230"/>
      <c r="H377" s="243">
        <v>3.45</v>
      </c>
      <c r="I377" s="235"/>
      <c r="J377" s="230"/>
      <c r="K377" s="230"/>
      <c r="L377" s="236"/>
      <c r="M377" s="237"/>
      <c r="N377" s="238"/>
      <c r="O377" s="238"/>
      <c r="P377" s="238"/>
      <c r="Q377" s="238"/>
      <c r="R377" s="238"/>
      <c r="S377" s="238"/>
      <c r="T377" s="239"/>
      <c r="AT377" s="240" t="s">
        <v>144</v>
      </c>
      <c r="AU377" s="240" t="s">
        <v>79</v>
      </c>
      <c r="AV377" s="13" t="s">
        <v>79</v>
      </c>
      <c r="AW377" s="13" t="s">
        <v>35</v>
      </c>
      <c r="AX377" s="13" t="s">
        <v>72</v>
      </c>
      <c r="AY377" s="240" t="s">
        <v>134</v>
      </c>
    </row>
    <row r="378" spans="2:65" s="13" customFormat="1" ht="12">
      <c r="B378" s="229"/>
      <c r="C378" s="230"/>
      <c r="D378" s="219" t="s">
        <v>144</v>
      </c>
      <c r="E378" s="241" t="s">
        <v>21</v>
      </c>
      <c r="F378" s="242" t="s">
        <v>421</v>
      </c>
      <c r="G378" s="230"/>
      <c r="H378" s="243">
        <v>7.2</v>
      </c>
      <c r="I378" s="235"/>
      <c r="J378" s="230"/>
      <c r="K378" s="230"/>
      <c r="L378" s="236"/>
      <c r="M378" s="237"/>
      <c r="N378" s="238"/>
      <c r="O378" s="238"/>
      <c r="P378" s="238"/>
      <c r="Q378" s="238"/>
      <c r="R378" s="238"/>
      <c r="S378" s="238"/>
      <c r="T378" s="239"/>
      <c r="AT378" s="240" t="s">
        <v>144</v>
      </c>
      <c r="AU378" s="240" t="s">
        <v>79</v>
      </c>
      <c r="AV378" s="13" t="s">
        <v>79</v>
      </c>
      <c r="AW378" s="13" t="s">
        <v>35</v>
      </c>
      <c r="AX378" s="13" t="s">
        <v>72</v>
      </c>
      <c r="AY378" s="240" t="s">
        <v>134</v>
      </c>
    </row>
    <row r="379" spans="2:65" s="13" customFormat="1" ht="12">
      <c r="B379" s="229"/>
      <c r="C379" s="230"/>
      <c r="D379" s="219" t="s">
        <v>144</v>
      </c>
      <c r="E379" s="241" t="s">
        <v>21</v>
      </c>
      <c r="F379" s="242" t="s">
        <v>422</v>
      </c>
      <c r="G379" s="230"/>
      <c r="H379" s="243">
        <v>1.5</v>
      </c>
      <c r="I379" s="235"/>
      <c r="J379" s="230"/>
      <c r="K379" s="230"/>
      <c r="L379" s="236"/>
      <c r="M379" s="237"/>
      <c r="N379" s="238"/>
      <c r="O379" s="238"/>
      <c r="P379" s="238"/>
      <c r="Q379" s="238"/>
      <c r="R379" s="238"/>
      <c r="S379" s="238"/>
      <c r="T379" s="239"/>
      <c r="AT379" s="240" t="s">
        <v>144</v>
      </c>
      <c r="AU379" s="240" t="s">
        <v>79</v>
      </c>
      <c r="AV379" s="13" t="s">
        <v>79</v>
      </c>
      <c r="AW379" s="13" t="s">
        <v>35</v>
      </c>
      <c r="AX379" s="13" t="s">
        <v>72</v>
      </c>
      <c r="AY379" s="240" t="s">
        <v>134</v>
      </c>
    </row>
    <row r="380" spans="2:65" s="13" customFormat="1" ht="12">
      <c r="B380" s="229"/>
      <c r="C380" s="230"/>
      <c r="D380" s="219" t="s">
        <v>144</v>
      </c>
      <c r="E380" s="241" t="s">
        <v>21</v>
      </c>
      <c r="F380" s="242" t="s">
        <v>423</v>
      </c>
      <c r="G380" s="230"/>
      <c r="H380" s="243">
        <v>3</v>
      </c>
      <c r="I380" s="235"/>
      <c r="J380" s="230"/>
      <c r="K380" s="230"/>
      <c r="L380" s="236"/>
      <c r="M380" s="237"/>
      <c r="N380" s="238"/>
      <c r="O380" s="238"/>
      <c r="P380" s="238"/>
      <c r="Q380" s="238"/>
      <c r="R380" s="238"/>
      <c r="S380" s="238"/>
      <c r="T380" s="239"/>
      <c r="AT380" s="240" t="s">
        <v>144</v>
      </c>
      <c r="AU380" s="240" t="s">
        <v>79</v>
      </c>
      <c r="AV380" s="13" t="s">
        <v>79</v>
      </c>
      <c r="AW380" s="13" t="s">
        <v>35</v>
      </c>
      <c r="AX380" s="13" t="s">
        <v>72</v>
      </c>
      <c r="AY380" s="240" t="s">
        <v>134</v>
      </c>
    </row>
    <row r="381" spans="2:65" s="13" customFormat="1" ht="12">
      <c r="B381" s="229"/>
      <c r="C381" s="230"/>
      <c r="D381" s="219" t="s">
        <v>144</v>
      </c>
      <c r="E381" s="241" t="s">
        <v>21</v>
      </c>
      <c r="F381" s="242" t="s">
        <v>424</v>
      </c>
      <c r="G381" s="230"/>
      <c r="H381" s="243">
        <v>2.4</v>
      </c>
      <c r="I381" s="235"/>
      <c r="J381" s="230"/>
      <c r="K381" s="230"/>
      <c r="L381" s="236"/>
      <c r="M381" s="237"/>
      <c r="N381" s="238"/>
      <c r="O381" s="238"/>
      <c r="P381" s="238"/>
      <c r="Q381" s="238"/>
      <c r="R381" s="238"/>
      <c r="S381" s="238"/>
      <c r="T381" s="239"/>
      <c r="AT381" s="240" t="s">
        <v>144</v>
      </c>
      <c r="AU381" s="240" t="s">
        <v>79</v>
      </c>
      <c r="AV381" s="13" t="s">
        <v>79</v>
      </c>
      <c r="AW381" s="13" t="s">
        <v>35</v>
      </c>
      <c r="AX381" s="13" t="s">
        <v>72</v>
      </c>
      <c r="AY381" s="240" t="s">
        <v>134</v>
      </c>
    </row>
    <row r="382" spans="2:65" s="13" customFormat="1" ht="12">
      <c r="B382" s="229"/>
      <c r="C382" s="230"/>
      <c r="D382" s="219" t="s">
        <v>144</v>
      </c>
      <c r="E382" s="241" t="s">
        <v>21</v>
      </c>
      <c r="F382" s="242" t="s">
        <v>425</v>
      </c>
      <c r="G382" s="230"/>
      <c r="H382" s="243">
        <v>4.5</v>
      </c>
      <c r="I382" s="235"/>
      <c r="J382" s="230"/>
      <c r="K382" s="230"/>
      <c r="L382" s="236"/>
      <c r="M382" s="237"/>
      <c r="N382" s="238"/>
      <c r="O382" s="238"/>
      <c r="P382" s="238"/>
      <c r="Q382" s="238"/>
      <c r="R382" s="238"/>
      <c r="S382" s="238"/>
      <c r="T382" s="239"/>
      <c r="AT382" s="240" t="s">
        <v>144</v>
      </c>
      <c r="AU382" s="240" t="s">
        <v>79</v>
      </c>
      <c r="AV382" s="13" t="s">
        <v>79</v>
      </c>
      <c r="AW382" s="13" t="s">
        <v>35</v>
      </c>
      <c r="AX382" s="13" t="s">
        <v>72</v>
      </c>
      <c r="AY382" s="240" t="s">
        <v>134</v>
      </c>
    </row>
    <row r="383" spans="2:65" s="14" customFormat="1" ht="12">
      <c r="B383" s="244"/>
      <c r="C383" s="245"/>
      <c r="D383" s="231" t="s">
        <v>144</v>
      </c>
      <c r="E383" s="246" t="s">
        <v>21</v>
      </c>
      <c r="F383" s="247" t="s">
        <v>154</v>
      </c>
      <c r="G383" s="245"/>
      <c r="H383" s="248">
        <v>22.05</v>
      </c>
      <c r="I383" s="249"/>
      <c r="J383" s="245"/>
      <c r="K383" s="245"/>
      <c r="L383" s="250"/>
      <c r="M383" s="251"/>
      <c r="N383" s="252"/>
      <c r="O383" s="252"/>
      <c r="P383" s="252"/>
      <c r="Q383" s="252"/>
      <c r="R383" s="252"/>
      <c r="S383" s="252"/>
      <c r="T383" s="253"/>
      <c r="AT383" s="254" t="s">
        <v>144</v>
      </c>
      <c r="AU383" s="254" t="s">
        <v>79</v>
      </c>
      <c r="AV383" s="14" t="s">
        <v>142</v>
      </c>
      <c r="AW383" s="14" t="s">
        <v>35</v>
      </c>
      <c r="AX383" s="14" t="s">
        <v>76</v>
      </c>
      <c r="AY383" s="254" t="s">
        <v>134</v>
      </c>
    </row>
    <row r="384" spans="2:65" s="1" customFormat="1" ht="28.8" customHeight="1">
      <c r="B384" s="42"/>
      <c r="C384" s="205" t="s">
        <v>426</v>
      </c>
      <c r="D384" s="205" t="s">
        <v>137</v>
      </c>
      <c r="E384" s="206" t="s">
        <v>427</v>
      </c>
      <c r="F384" s="207" t="s">
        <v>428</v>
      </c>
      <c r="G384" s="208" t="s">
        <v>202</v>
      </c>
      <c r="H384" s="209">
        <v>22.05</v>
      </c>
      <c r="I384" s="210"/>
      <c r="J384" s="211">
        <f>ROUND(I384*H384,2)</f>
        <v>0</v>
      </c>
      <c r="K384" s="207" t="s">
        <v>141</v>
      </c>
      <c r="L384" s="62"/>
      <c r="M384" s="212" t="s">
        <v>21</v>
      </c>
      <c r="N384" s="213" t="s">
        <v>43</v>
      </c>
      <c r="O384" s="43"/>
      <c r="P384" s="214">
        <f>O384*H384</f>
        <v>0</v>
      </c>
      <c r="Q384" s="214">
        <v>2.2214499999999998E-3</v>
      </c>
      <c r="R384" s="214">
        <f>Q384*H384</f>
        <v>4.8982972499999999E-2</v>
      </c>
      <c r="S384" s="214">
        <v>0</v>
      </c>
      <c r="T384" s="215">
        <f>S384*H384</f>
        <v>0</v>
      </c>
      <c r="AR384" s="25" t="s">
        <v>280</v>
      </c>
      <c r="AT384" s="25" t="s">
        <v>137</v>
      </c>
      <c r="AU384" s="25" t="s">
        <v>79</v>
      </c>
      <c r="AY384" s="25" t="s">
        <v>134</v>
      </c>
      <c r="BE384" s="216">
        <f>IF(N384="základní",J384,0)</f>
        <v>0</v>
      </c>
      <c r="BF384" s="216">
        <f>IF(N384="snížená",J384,0)</f>
        <v>0</v>
      </c>
      <c r="BG384" s="216">
        <f>IF(N384="zákl. přenesená",J384,0)</f>
        <v>0</v>
      </c>
      <c r="BH384" s="216">
        <f>IF(N384="sníž. přenesená",J384,0)</f>
        <v>0</v>
      </c>
      <c r="BI384" s="216">
        <f>IF(N384="nulová",J384,0)</f>
        <v>0</v>
      </c>
      <c r="BJ384" s="25" t="s">
        <v>76</v>
      </c>
      <c r="BK384" s="216">
        <f>ROUND(I384*H384,2)</f>
        <v>0</v>
      </c>
      <c r="BL384" s="25" t="s">
        <v>280</v>
      </c>
      <c r="BM384" s="25" t="s">
        <v>429</v>
      </c>
    </row>
    <row r="385" spans="2:65" s="12" customFormat="1" ht="12">
      <c r="B385" s="217"/>
      <c r="C385" s="218"/>
      <c r="D385" s="219" t="s">
        <v>144</v>
      </c>
      <c r="E385" s="220" t="s">
        <v>21</v>
      </c>
      <c r="F385" s="221" t="s">
        <v>430</v>
      </c>
      <c r="G385" s="218"/>
      <c r="H385" s="222" t="s">
        <v>21</v>
      </c>
      <c r="I385" s="223"/>
      <c r="J385" s="218"/>
      <c r="K385" s="218"/>
      <c r="L385" s="224"/>
      <c r="M385" s="225"/>
      <c r="N385" s="226"/>
      <c r="O385" s="226"/>
      <c r="P385" s="226"/>
      <c r="Q385" s="226"/>
      <c r="R385" s="226"/>
      <c r="S385" s="226"/>
      <c r="T385" s="227"/>
      <c r="AT385" s="228" t="s">
        <v>144</v>
      </c>
      <c r="AU385" s="228" t="s">
        <v>79</v>
      </c>
      <c r="AV385" s="12" t="s">
        <v>76</v>
      </c>
      <c r="AW385" s="12" t="s">
        <v>35</v>
      </c>
      <c r="AX385" s="12" t="s">
        <v>72</v>
      </c>
      <c r="AY385" s="228" t="s">
        <v>134</v>
      </c>
    </row>
    <row r="386" spans="2:65" s="12" customFormat="1" ht="12">
      <c r="B386" s="217"/>
      <c r="C386" s="218"/>
      <c r="D386" s="219" t="s">
        <v>144</v>
      </c>
      <c r="E386" s="220" t="s">
        <v>21</v>
      </c>
      <c r="F386" s="221" t="s">
        <v>431</v>
      </c>
      <c r="G386" s="218"/>
      <c r="H386" s="222" t="s">
        <v>21</v>
      </c>
      <c r="I386" s="223"/>
      <c r="J386" s="218"/>
      <c r="K386" s="218"/>
      <c r="L386" s="224"/>
      <c r="M386" s="225"/>
      <c r="N386" s="226"/>
      <c r="O386" s="226"/>
      <c r="P386" s="226"/>
      <c r="Q386" s="226"/>
      <c r="R386" s="226"/>
      <c r="S386" s="226"/>
      <c r="T386" s="227"/>
      <c r="AT386" s="228" t="s">
        <v>144</v>
      </c>
      <c r="AU386" s="228" t="s">
        <v>79</v>
      </c>
      <c r="AV386" s="12" t="s">
        <v>76</v>
      </c>
      <c r="AW386" s="12" t="s">
        <v>35</v>
      </c>
      <c r="AX386" s="12" t="s">
        <v>72</v>
      </c>
      <c r="AY386" s="228" t="s">
        <v>134</v>
      </c>
    </row>
    <row r="387" spans="2:65" s="13" customFormat="1" ht="12">
      <c r="B387" s="229"/>
      <c r="C387" s="230"/>
      <c r="D387" s="219" t="s">
        <v>144</v>
      </c>
      <c r="E387" s="241" t="s">
        <v>21</v>
      </c>
      <c r="F387" s="242" t="s">
        <v>424</v>
      </c>
      <c r="G387" s="230"/>
      <c r="H387" s="243">
        <v>2.4</v>
      </c>
      <c r="I387" s="235"/>
      <c r="J387" s="230"/>
      <c r="K387" s="230"/>
      <c r="L387" s="236"/>
      <c r="M387" s="237"/>
      <c r="N387" s="238"/>
      <c r="O387" s="238"/>
      <c r="P387" s="238"/>
      <c r="Q387" s="238"/>
      <c r="R387" s="238"/>
      <c r="S387" s="238"/>
      <c r="T387" s="239"/>
      <c r="AT387" s="240" t="s">
        <v>144</v>
      </c>
      <c r="AU387" s="240" t="s">
        <v>79</v>
      </c>
      <c r="AV387" s="13" t="s">
        <v>79</v>
      </c>
      <c r="AW387" s="13" t="s">
        <v>35</v>
      </c>
      <c r="AX387" s="13" t="s">
        <v>72</v>
      </c>
      <c r="AY387" s="240" t="s">
        <v>134</v>
      </c>
    </row>
    <row r="388" spans="2:65" s="13" customFormat="1" ht="12">
      <c r="B388" s="229"/>
      <c r="C388" s="230"/>
      <c r="D388" s="219" t="s">
        <v>144</v>
      </c>
      <c r="E388" s="241" t="s">
        <v>21</v>
      </c>
      <c r="F388" s="242" t="s">
        <v>425</v>
      </c>
      <c r="G388" s="230"/>
      <c r="H388" s="243">
        <v>4.5</v>
      </c>
      <c r="I388" s="235"/>
      <c r="J388" s="230"/>
      <c r="K388" s="230"/>
      <c r="L388" s="236"/>
      <c r="M388" s="237"/>
      <c r="N388" s="238"/>
      <c r="O388" s="238"/>
      <c r="P388" s="238"/>
      <c r="Q388" s="238"/>
      <c r="R388" s="238"/>
      <c r="S388" s="238"/>
      <c r="T388" s="239"/>
      <c r="AT388" s="240" t="s">
        <v>144</v>
      </c>
      <c r="AU388" s="240" t="s">
        <v>79</v>
      </c>
      <c r="AV388" s="13" t="s">
        <v>79</v>
      </c>
      <c r="AW388" s="13" t="s">
        <v>35</v>
      </c>
      <c r="AX388" s="13" t="s">
        <v>72</v>
      </c>
      <c r="AY388" s="240" t="s">
        <v>134</v>
      </c>
    </row>
    <row r="389" spans="2:65" s="13" customFormat="1" ht="12">
      <c r="B389" s="229"/>
      <c r="C389" s="230"/>
      <c r="D389" s="219" t="s">
        <v>144</v>
      </c>
      <c r="E389" s="241" t="s">
        <v>21</v>
      </c>
      <c r="F389" s="242" t="s">
        <v>421</v>
      </c>
      <c r="G389" s="230"/>
      <c r="H389" s="243">
        <v>7.2</v>
      </c>
      <c r="I389" s="235"/>
      <c r="J389" s="230"/>
      <c r="K389" s="230"/>
      <c r="L389" s="236"/>
      <c r="M389" s="237"/>
      <c r="N389" s="238"/>
      <c r="O389" s="238"/>
      <c r="P389" s="238"/>
      <c r="Q389" s="238"/>
      <c r="R389" s="238"/>
      <c r="S389" s="238"/>
      <c r="T389" s="239"/>
      <c r="AT389" s="240" t="s">
        <v>144</v>
      </c>
      <c r="AU389" s="240" t="s">
        <v>79</v>
      </c>
      <c r="AV389" s="13" t="s">
        <v>79</v>
      </c>
      <c r="AW389" s="13" t="s">
        <v>35</v>
      </c>
      <c r="AX389" s="13" t="s">
        <v>72</v>
      </c>
      <c r="AY389" s="240" t="s">
        <v>134</v>
      </c>
    </row>
    <row r="390" spans="2:65" s="13" customFormat="1" ht="12">
      <c r="B390" s="229"/>
      <c r="C390" s="230"/>
      <c r="D390" s="219" t="s">
        <v>144</v>
      </c>
      <c r="E390" s="241" t="s">
        <v>21</v>
      </c>
      <c r="F390" s="242" t="s">
        <v>420</v>
      </c>
      <c r="G390" s="230"/>
      <c r="H390" s="243">
        <v>3.45</v>
      </c>
      <c r="I390" s="235"/>
      <c r="J390" s="230"/>
      <c r="K390" s="230"/>
      <c r="L390" s="236"/>
      <c r="M390" s="237"/>
      <c r="N390" s="238"/>
      <c r="O390" s="238"/>
      <c r="P390" s="238"/>
      <c r="Q390" s="238"/>
      <c r="R390" s="238"/>
      <c r="S390" s="238"/>
      <c r="T390" s="239"/>
      <c r="AT390" s="240" t="s">
        <v>144</v>
      </c>
      <c r="AU390" s="240" t="s">
        <v>79</v>
      </c>
      <c r="AV390" s="13" t="s">
        <v>79</v>
      </c>
      <c r="AW390" s="13" t="s">
        <v>35</v>
      </c>
      <c r="AX390" s="13" t="s">
        <v>72</v>
      </c>
      <c r="AY390" s="240" t="s">
        <v>134</v>
      </c>
    </row>
    <row r="391" spans="2:65" s="13" customFormat="1" ht="12">
      <c r="B391" s="229"/>
      <c r="C391" s="230"/>
      <c r="D391" s="219" t="s">
        <v>144</v>
      </c>
      <c r="E391" s="241" t="s">
        <v>21</v>
      </c>
      <c r="F391" s="242" t="s">
        <v>423</v>
      </c>
      <c r="G391" s="230"/>
      <c r="H391" s="243">
        <v>3</v>
      </c>
      <c r="I391" s="235"/>
      <c r="J391" s="230"/>
      <c r="K391" s="230"/>
      <c r="L391" s="236"/>
      <c r="M391" s="237"/>
      <c r="N391" s="238"/>
      <c r="O391" s="238"/>
      <c r="P391" s="238"/>
      <c r="Q391" s="238"/>
      <c r="R391" s="238"/>
      <c r="S391" s="238"/>
      <c r="T391" s="239"/>
      <c r="AT391" s="240" t="s">
        <v>144</v>
      </c>
      <c r="AU391" s="240" t="s">
        <v>79</v>
      </c>
      <c r="AV391" s="13" t="s">
        <v>79</v>
      </c>
      <c r="AW391" s="13" t="s">
        <v>35</v>
      </c>
      <c r="AX391" s="13" t="s">
        <v>72</v>
      </c>
      <c r="AY391" s="240" t="s">
        <v>134</v>
      </c>
    </row>
    <row r="392" spans="2:65" s="13" customFormat="1" ht="12">
      <c r="B392" s="229"/>
      <c r="C392" s="230"/>
      <c r="D392" s="219" t="s">
        <v>144</v>
      </c>
      <c r="E392" s="241" t="s">
        <v>21</v>
      </c>
      <c r="F392" s="242" t="s">
        <v>422</v>
      </c>
      <c r="G392" s="230"/>
      <c r="H392" s="243">
        <v>1.5</v>
      </c>
      <c r="I392" s="235"/>
      <c r="J392" s="230"/>
      <c r="K392" s="230"/>
      <c r="L392" s="236"/>
      <c r="M392" s="237"/>
      <c r="N392" s="238"/>
      <c r="O392" s="238"/>
      <c r="P392" s="238"/>
      <c r="Q392" s="238"/>
      <c r="R392" s="238"/>
      <c r="S392" s="238"/>
      <c r="T392" s="239"/>
      <c r="AT392" s="240" t="s">
        <v>144</v>
      </c>
      <c r="AU392" s="240" t="s">
        <v>79</v>
      </c>
      <c r="AV392" s="13" t="s">
        <v>79</v>
      </c>
      <c r="AW392" s="13" t="s">
        <v>35</v>
      </c>
      <c r="AX392" s="13" t="s">
        <v>72</v>
      </c>
      <c r="AY392" s="240" t="s">
        <v>134</v>
      </c>
    </row>
    <row r="393" spans="2:65" s="14" customFormat="1" ht="12">
      <c r="B393" s="244"/>
      <c r="C393" s="245"/>
      <c r="D393" s="231" t="s">
        <v>144</v>
      </c>
      <c r="E393" s="246" t="s">
        <v>21</v>
      </c>
      <c r="F393" s="247" t="s">
        <v>154</v>
      </c>
      <c r="G393" s="245"/>
      <c r="H393" s="248">
        <v>22.05</v>
      </c>
      <c r="I393" s="249"/>
      <c r="J393" s="245"/>
      <c r="K393" s="245"/>
      <c r="L393" s="250"/>
      <c r="M393" s="251"/>
      <c r="N393" s="252"/>
      <c r="O393" s="252"/>
      <c r="P393" s="252"/>
      <c r="Q393" s="252"/>
      <c r="R393" s="252"/>
      <c r="S393" s="252"/>
      <c r="T393" s="253"/>
      <c r="AT393" s="254" t="s">
        <v>144</v>
      </c>
      <c r="AU393" s="254" t="s">
        <v>79</v>
      </c>
      <c r="AV393" s="14" t="s">
        <v>142</v>
      </c>
      <c r="AW393" s="14" t="s">
        <v>35</v>
      </c>
      <c r="AX393" s="14" t="s">
        <v>76</v>
      </c>
      <c r="AY393" s="254" t="s">
        <v>134</v>
      </c>
    </row>
    <row r="394" spans="2:65" s="1" customFormat="1" ht="40.200000000000003" customHeight="1">
      <c r="B394" s="42"/>
      <c r="C394" s="205" t="s">
        <v>432</v>
      </c>
      <c r="D394" s="205" t="s">
        <v>137</v>
      </c>
      <c r="E394" s="206" t="s">
        <v>433</v>
      </c>
      <c r="F394" s="207" t="s">
        <v>434</v>
      </c>
      <c r="G394" s="208" t="s">
        <v>387</v>
      </c>
      <c r="H394" s="209">
        <v>4.9000000000000002E-2</v>
      </c>
      <c r="I394" s="210"/>
      <c r="J394" s="211">
        <f>ROUND(I394*H394,2)</f>
        <v>0</v>
      </c>
      <c r="K394" s="207" t="s">
        <v>141</v>
      </c>
      <c r="L394" s="62"/>
      <c r="M394" s="212" t="s">
        <v>21</v>
      </c>
      <c r="N394" s="213" t="s">
        <v>43</v>
      </c>
      <c r="O394" s="43"/>
      <c r="P394" s="214">
        <f>O394*H394</f>
        <v>0</v>
      </c>
      <c r="Q394" s="214">
        <v>0</v>
      </c>
      <c r="R394" s="214">
        <f>Q394*H394</f>
        <v>0</v>
      </c>
      <c r="S394" s="214">
        <v>0</v>
      </c>
      <c r="T394" s="215">
        <f>S394*H394</f>
        <v>0</v>
      </c>
      <c r="AR394" s="25" t="s">
        <v>280</v>
      </c>
      <c r="AT394" s="25" t="s">
        <v>137</v>
      </c>
      <c r="AU394" s="25" t="s">
        <v>79</v>
      </c>
      <c r="AY394" s="25" t="s">
        <v>134</v>
      </c>
      <c r="BE394" s="216">
        <f>IF(N394="základní",J394,0)</f>
        <v>0</v>
      </c>
      <c r="BF394" s="216">
        <f>IF(N394="snížená",J394,0)</f>
        <v>0</v>
      </c>
      <c r="BG394" s="216">
        <f>IF(N394="zákl. přenesená",J394,0)</f>
        <v>0</v>
      </c>
      <c r="BH394" s="216">
        <f>IF(N394="sníž. přenesená",J394,0)</f>
        <v>0</v>
      </c>
      <c r="BI394" s="216">
        <f>IF(N394="nulová",J394,0)</f>
        <v>0</v>
      </c>
      <c r="BJ394" s="25" t="s">
        <v>76</v>
      </c>
      <c r="BK394" s="216">
        <f>ROUND(I394*H394,2)</f>
        <v>0</v>
      </c>
      <c r="BL394" s="25" t="s">
        <v>280</v>
      </c>
      <c r="BM394" s="25" t="s">
        <v>435</v>
      </c>
    </row>
    <row r="395" spans="2:65" s="1" customFormat="1" ht="120">
      <c r="B395" s="42"/>
      <c r="C395" s="64"/>
      <c r="D395" s="219" t="s">
        <v>159</v>
      </c>
      <c r="E395" s="64"/>
      <c r="F395" s="255" t="s">
        <v>436</v>
      </c>
      <c r="G395" s="64"/>
      <c r="H395" s="64"/>
      <c r="I395" s="173"/>
      <c r="J395" s="64"/>
      <c r="K395" s="64"/>
      <c r="L395" s="62"/>
      <c r="M395" s="256"/>
      <c r="N395" s="43"/>
      <c r="O395" s="43"/>
      <c r="P395" s="43"/>
      <c r="Q395" s="43"/>
      <c r="R395" s="43"/>
      <c r="S395" s="43"/>
      <c r="T395" s="79"/>
      <c r="AT395" s="25" t="s">
        <v>159</v>
      </c>
      <c r="AU395" s="25" t="s">
        <v>79</v>
      </c>
    </row>
    <row r="396" spans="2:65" s="11" customFormat="1" ht="29.85" customHeight="1">
      <c r="B396" s="188"/>
      <c r="C396" s="189"/>
      <c r="D396" s="202" t="s">
        <v>71</v>
      </c>
      <c r="E396" s="203" t="s">
        <v>437</v>
      </c>
      <c r="F396" s="203" t="s">
        <v>438</v>
      </c>
      <c r="G396" s="189"/>
      <c r="H396" s="189"/>
      <c r="I396" s="192"/>
      <c r="J396" s="204">
        <f>BK396</f>
        <v>0</v>
      </c>
      <c r="K396" s="189"/>
      <c r="L396" s="194"/>
      <c r="M396" s="195"/>
      <c r="N396" s="196"/>
      <c r="O396" s="196"/>
      <c r="P396" s="197">
        <f>SUM(P397:P424)</f>
        <v>0</v>
      </c>
      <c r="Q396" s="196"/>
      <c r="R396" s="197">
        <f>SUM(R397:R424)</f>
        <v>0</v>
      </c>
      <c r="S396" s="196"/>
      <c r="T396" s="198">
        <f>SUM(T397:T424)</f>
        <v>2.8000000000000001E-2</v>
      </c>
      <c r="AR396" s="199" t="s">
        <v>79</v>
      </c>
      <c r="AT396" s="200" t="s">
        <v>71</v>
      </c>
      <c r="AU396" s="200" t="s">
        <v>76</v>
      </c>
      <c r="AY396" s="199" t="s">
        <v>134</v>
      </c>
      <c r="BK396" s="201">
        <f>SUM(BK397:BK424)</f>
        <v>0</v>
      </c>
    </row>
    <row r="397" spans="2:65" s="1" customFormat="1" ht="40.200000000000003" customHeight="1">
      <c r="B397" s="42"/>
      <c r="C397" s="205" t="s">
        <v>439</v>
      </c>
      <c r="D397" s="205" t="s">
        <v>137</v>
      </c>
      <c r="E397" s="206" t="s">
        <v>440</v>
      </c>
      <c r="F397" s="207" t="s">
        <v>441</v>
      </c>
      <c r="G397" s="208" t="s">
        <v>277</v>
      </c>
      <c r="H397" s="209">
        <v>3</v>
      </c>
      <c r="I397" s="210"/>
      <c r="J397" s="211">
        <f t="shared" ref="J397:J409" si="0">ROUND(I397*H397,2)</f>
        <v>0</v>
      </c>
      <c r="K397" s="207" t="s">
        <v>21</v>
      </c>
      <c r="L397" s="62"/>
      <c r="M397" s="212" t="s">
        <v>21</v>
      </c>
      <c r="N397" s="213" t="s">
        <v>43</v>
      </c>
      <c r="O397" s="43"/>
      <c r="P397" s="214">
        <f t="shared" ref="P397:P409" si="1">O397*H397</f>
        <v>0</v>
      </c>
      <c r="Q397" s="214">
        <v>0</v>
      </c>
      <c r="R397" s="214">
        <f t="shared" ref="R397:R409" si="2">Q397*H397</f>
        <v>0</v>
      </c>
      <c r="S397" s="214">
        <v>0</v>
      </c>
      <c r="T397" s="215">
        <f t="shared" ref="T397:T409" si="3">S397*H397</f>
        <v>0</v>
      </c>
      <c r="AR397" s="25" t="s">
        <v>280</v>
      </c>
      <c r="AT397" s="25" t="s">
        <v>137</v>
      </c>
      <c r="AU397" s="25" t="s">
        <v>79</v>
      </c>
      <c r="AY397" s="25" t="s">
        <v>134</v>
      </c>
      <c r="BE397" s="216">
        <f t="shared" ref="BE397:BE409" si="4">IF(N397="základní",J397,0)</f>
        <v>0</v>
      </c>
      <c r="BF397" s="216">
        <f t="shared" ref="BF397:BF409" si="5">IF(N397="snížená",J397,0)</f>
        <v>0</v>
      </c>
      <c r="BG397" s="216">
        <f t="shared" ref="BG397:BG409" si="6">IF(N397="zákl. přenesená",J397,0)</f>
        <v>0</v>
      </c>
      <c r="BH397" s="216">
        <f t="shared" ref="BH397:BH409" si="7">IF(N397="sníž. přenesená",J397,0)</f>
        <v>0</v>
      </c>
      <c r="BI397" s="216">
        <f t="shared" ref="BI397:BI409" si="8">IF(N397="nulová",J397,0)</f>
        <v>0</v>
      </c>
      <c r="BJ397" s="25" t="s">
        <v>76</v>
      </c>
      <c r="BK397" s="216">
        <f t="shared" ref="BK397:BK409" si="9">ROUND(I397*H397,2)</f>
        <v>0</v>
      </c>
      <c r="BL397" s="25" t="s">
        <v>280</v>
      </c>
      <c r="BM397" s="25" t="s">
        <v>442</v>
      </c>
    </row>
    <row r="398" spans="2:65" s="1" customFormat="1" ht="28.8" customHeight="1">
      <c r="B398" s="42"/>
      <c r="C398" s="205" t="s">
        <v>443</v>
      </c>
      <c r="D398" s="205" t="s">
        <v>137</v>
      </c>
      <c r="E398" s="206" t="s">
        <v>444</v>
      </c>
      <c r="F398" s="207" t="s">
        <v>445</v>
      </c>
      <c r="G398" s="208" t="s">
        <v>277</v>
      </c>
      <c r="H398" s="209">
        <v>3</v>
      </c>
      <c r="I398" s="210"/>
      <c r="J398" s="211">
        <f t="shared" si="0"/>
        <v>0</v>
      </c>
      <c r="K398" s="207" t="s">
        <v>21</v>
      </c>
      <c r="L398" s="62"/>
      <c r="M398" s="212" t="s">
        <v>21</v>
      </c>
      <c r="N398" s="213" t="s">
        <v>43</v>
      </c>
      <c r="O398" s="43"/>
      <c r="P398" s="214">
        <f t="shared" si="1"/>
        <v>0</v>
      </c>
      <c r="Q398" s="214">
        <v>0</v>
      </c>
      <c r="R398" s="214">
        <f t="shared" si="2"/>
        <v>0</v>
      </c>
      <c r="S398" s="214">
        <v>0</v>
      </c>
      <c r="T398" s="215">
        <f t="shared" si="3"/>
        <v>0</v>
      </c>
      <c r="AR398" s="25" t="s">
        <v>280</v>
      </c>
      <c r="AT398" s="25" t="s">
        <v>137</v>
      </c>
      <c r="AU398" s="25" t="s">
        <v>79</v>
      </c>
      <c r="AY398" s="25" t="s">
        <v>134</v>
      </c>
      <c r="BE398" s="216">
        <f t="shared" si="4"/>
        <v>0</v>
      </c>
      <c r="BF398" s="216">
        <f t="shared" si="5"/>
        <v>0</v>
      </c>
      <c r="BG398" s="216">
        <f t="shared" si="6"/>
        <v>0</v>
      </c>
      <c r="BH398" s="216">
        <f t="shared" si="7"/>
        <v>0</v>
      </c>
      <c r="BI398" s="216">
        <f t="shared" si="8"/>
        <v>0</v>
      </c>
      <c r="BJ398" s="25" t="s">
        <v>76</v>
      </c>
      <c r="BK398" s="216">
        <f t="shared" si="9"/>
        <v>0</v>
      </c>
      <c r="BL398" s="25" t="s">
        <v>280</v>
      </c>
      <c r="BM398" s="25" t="s">
        <v>446</v>
      </c>
    </row>
    <row r="399" spans="2:65" s="1" customFormat="1" ht="28.8" customHeight="1">
      <c r="B399" s="42"/>
      <c r="C399" s="205" t="s">
        <v>447</v>
      </c>
      <c r="D399" s="205" t="s">
        <v>137</v>
      </c>
      <c r="E399" s="206" t="s">
        <v>448</v>
      </c>
      <c r="F399" s="207" t="s">
        <v>449</v>
      </c>
      <c r="G399" s="208" t="s">
        <v>277</v>
      </c>
      <c r="H399" s="209">
        <v>1</v>
      </c>
      <c r="I399" s="210"/>
      <c r="J399" s="211">
        <f t="shared" si="0"/>
        <v>0</v>
      </c>
      <c r="K399" s="207" t="s">
        <v>21</v>
      </c>
      <c r="L399" s="62"/>
      <c r="M399" s="212" t="s">
        <v>21</v>
      </c>
      <c r="N399" s="213" t="s">
        <v>43</v>
      </c>
      <c r="O399" s="43"/>
      <c r="P399" s="214">
        <f t="shared" si="1"/>
        <v>0</v>
      </c>
      <c r="Q399" s="214">
        <v>0</v>
      </c>
      <c r="R399" s="214">
        <f t="shared" si="2"/>
        <v>0</v>
      </c>
      <c r="S399" s="214">
        <v>0</v>
      </c>
      <c r="T399" s="215">
        <f t="shared" si="3"/>
        <v>0</v>
      </c>
      <c r="AR399" s="25" t="s">
        <v>280</v>
      </c>
      <c r="AT399" s="25" t="s">
        <v>137</v>
      </c>
      <c r="AU399" s="25" t="s">
        <v>79</v>
      </c>
      <c r="AY399" s="25" t="s">
        <v>134</v>
      </c>
      <c r="BE399" s="216">
        <f t="shared" si="4"/>
        <v>0</v>
      </c>
      <c r="BF399" s="216">
        <f t="shared" si="5"/>
        <v>0</v>
      </c>
      <c r="BG399" s="216">
        <f t="shared" si="6"/>
        <v>0</v>
      </c>
      <c r="BH399" s="216">
        <f t="shared" si="7"/>
        <v>0</v>
      </c>
      <c r="BI399" s="216">
        <f t="shared" si="8"/>
        <v>0</v>
      </c>
      <c r="BJ399" s="25" t="s">
        <v>76</v>
      </c>
      <c r="BK399" s="216">
        <f t="shared" si="9"/>
        <v>0</v>
      </c>
      <c r="BL399" s="25" t="s">
        <v>280</v>
      </c>
      <c r="BM399" s="25" t="s">
        <v>450</v>
      </c>
    </row>
    <row r="400" spans="2:65" s="1" customFormat="1" ht="28.8" customHeight="1">
      <c r="B400" s="42"/>
      <c r="C400" s="205" t="s">
        <v>451</v>
      </c>
      <c r="D400" s="205" t="s">
        <v>137</v>
      </c>
      <c r="E400" s="206" t="s">
        <v>452</v>
      </c>
      <c r="F400" s="207" t="s">
        <v>453</v>
      </c>
      <c r="G400" s="208" t="s">
        <v>277</v>
      </c>
      <c r="H400" s="209">
        <v>1</v>
      </c>
      <c r="I400" s="210"/>
      <c r="J400" s="211">
        <f t="shared" si="0"/>
        <v>0</v>
      </c>
      <c r="K400" s="207" t="s">
        <v>21</v>
      </c>
      <c r="L400" s="62"/>
      <c r="M400" s="212" t="s">
        <v>21</v>
      </c>
      <c r="N400" s="213" t="s">
        <v>43</v>
      </c>
      <c r="O400" s="43"/>
      <c r="P400" s="214">
        <f t="shared" si="1"/>
        <v>0</v>
      </c>
      <c r="Q400" s="214">
        <v>0</v>
      </c>
      <c r="R400" s="214">
        <f t="shared" si="2"/>
        <v>0</v>
      </c>
      <c r="S400" s="214">
        <v>0</v>
      </c>
      <c r="T400" s="215">
        <f t="shared" si="3"/>
        <v>0</v>
      </c>
      <c r="AR400" s="25" t="s">
        <v>280</v>
      </c>
      <c r="AT400" s="25" t="s">
        <v>137</v>
      </c>
      <c r="AU400" s="25" t="s">
        <v>79</v>
      </c>
      <c r="AY400" s="25" t="s">
        <v>134</v>
      </c>
      <c r="BE400" s="216">
        <f t="shared" si="4"/>
        <v>0</v>
      </c>
      <c r="BF400" s="216">
        <f t="shared" si="5"/>
        <v>0</v>
      </c>
      <c r="BG400" s="216">
        <f t="shared" si="6"/>
        <v>0</v>
      </c>
      <c r="BH400" s="216">
        <f t="shared" si="7"/>
        <v>0</v>
      </c>
      <c r="BI400" s="216">
        <f t="shared" si="8"/>
        <v>0</v>
      </c>
      <c r="BJ400" s="25" t="s">
        <v>76</v>
      </c>
      <c r="BK400" s="216">
        <f t="shared" si="9"/>
        <v>0</v>
      </c>
      <c r="BL400" s="25" t="s">
        <v>280</v>
      </c>
      <c r="BM400" s="25" t="s">
        <v>454</v>
      </c>
    </row>
    <row r="401" spans="2:65" s="1" customFormat="1" ht="28.8" customHeight="1">
      <c r="B401" s="42"/>
      <c r="C401" s="205" t="s">
        <v>455</v>
      </c>
      <c r="D401" s="205" t="s">
        <v>137</v>
      </c>
      <c r="E401" s="206" t="s">
        <v>456</v>
      </c>
      <c r="F401" s="207" t="s">
        <v>457</v>
      </c>
      <c r="G401" s="208" t="s">
        <v>277</v>
      </c>
      <c r="H401" s="209">
        <v>1</v>
      </c>
      <c r="I401" s="210"/>
      <c r="J401" s="211">
        <f t="shared" si="0"/>
        <v>0</v>
      </c>
      <c r="K401" s="207" t="s">
        <v>21</v>
      </c>
      <c r="L401" s="62"/>
      <c r="M401" s="212" t="s">
        <v>21</v>
      </c>
      <c r="N401" s="213" t="s">
        <v>43</v>
      </c>
      <c r="O401" s="43"/>
      <c r="P401" s="214">
        <f t="shared" si="1"/>
        <v>0</v>
      </c>
      <c r="Q401" s="214">
        <v>0</v>
      </c>
      <c r="R401" s="214">
        <f t="shared" si="2"/>
        <v>0</v>
      </c>
      <c r="S401" s="214">
        <v>0</v>
      </c>
      <c r="T401" s="215">
        <f t="shared" si="3"/>
        <v>0</v>
      </c>
      <c r="AR401" s="25" t="s">
        <v>280</v>
      </c>
      <c r="AT401" s="25" t="s">
        <v>137</v>
      </c>
      <c r="AU401" s="25" t="s">
        <v>79</v>
      </c>
      <c r="AY401" s="25" t="s">
        <v>134</v>
      </c>
      <c r="BE401" s="216">
        <f t="shared" si="4"/>
        <v>0</v>
      </c>
      <c r="BF401" s="216">
        <f t="shared" si="5"/>
        <v>0</v>
      </c>
      <c r="BG401" s="216">
        <f t="shared" si="6"/>
        <v>0</v>
      </c>
      <c r="BH401" s="216">
        <f t="shared" si="7"/>
        <v>0</v>
      </c>
      <c r="BI401" s="216">
        <f t="shared" si="8"/>
        <v>0</v>
      </c>
      <c r="BJ401" s="25" t="s">
        <v>76</v>
      </c>
      <c r="BK401" s="216">
        <f t="shared" si="9"/>
        <v>0</v>
      </c>
      <c r="BL401" s="25" t="s">
        <v>280</v>
      </c>
      <c r="BM401" s="25" t="s">
        <v>458</v>
      </c>
    </row>
    <row r="402" spans="2:65" s="1" customFormat="1" ht="40.200000000000003" customHeight="1">
      <c r="B402" s="42"/>
      <c r="C402" s="205" t="s">
        <v>459</v>
      </c>
      <c r="D402" s="205" t="s">
        <v>137</v>
      </c>
      <c r="E402" s="206" t="s">
        <v>460</v>
      </c>
      <c r="F402" s="207" t="s">
        <v>461</v>
      </c>
      <c r="G402" s="208" t="s">
        <v>277</v>
      </c>
      <c r="H402" s="209">
        <v>2</v>
      </c>
      <c r="I402" s="210"/>
      <c r="J402" s="211">
        <f t="shared" si="0"/>
        <v>0</v>
      </c>
      <c r="K402" s="207" t="s">
        <v>21</v>
      </c>
      <c r="L402" s="62"/>
      <c r="M402" s="212" t="s">
        <v>21</v>
      </c>
      <c r="N402" s="213" t="s">
        <v>43</v>
      </c>
      <c r="O402" s="43"/>
      <c r="P402" s="214">
        <f t="shared" si="1"/>
        <v>0</v>
      </c>
      <c r="Q402" s="214">
        <v>0</v>
      </c>
      <c r="R402" s="214">
        <f t="shared" si="2"/>
        <v>0</v>
      </c>
      <c r="S402" s="214">
        <v>0</v>
      </c>
      <c r="T402" s="215">
        <f t="shared" si="3"/>
        <v>0</v>
      </c>
      <c r="AR402" s="25" t="s">
        <v>280</v>
      </c>
      <c r="AT402" s="25" t="s">
        <v>137</v>
      </c>
      <c r="AU402" s="25" t="s">
        <v>79</v>
      </c>
      <c r="AY402" s="25" t="s">
        <v>134</v>
      </c>
      <c r="BE402" s="216">
        <f t="shared" si="4"/>
        <v>0</v>
      </c>
      <c r="BF402" s="216">
        <f t="shared" si="5"/>
        <v>0</v>
      </c>
      <c r="BG402" s="216">
        <f t="shared" si="6"/>
        <v>0</v>
      </c>
      <c r="BH402" s="216">
        <f t="shared" si="7"/>
        <v>0</v>
      </c>
      <c r="BI402" s="216">
        <f t="shared" si="8"/>
        <v>0</v>
      </c>
      <c r="BJ402" s="25" t="s">
        <v>76</v>
      </c>
      <c r="BK402" s="216">
        <f t="shared" si="9"/>
        <v>0</v>
      </c>
      <c r="BL402" s="25" t="s">
        <v>280</v>
      </c>
      <c r="BM402" s="25" t="s">
        <v>462</v>
      </c>
    </row>
    <row r="403" spans="2:65" s="1" customFormat="1" ht="40.200000000000003" customHeight="1">
      <c r="B403" s="42"/>
      <c r="C403" s="205" t="s">
        <v>463</v>
      </c>
      <c r="D403" s="205" t="s">
        <v>137</v>
      </c>
      <c r="E403" s="206" t="s">
        <v>464</v>
      </c>
      <c r="F403" s="207" t="s">
        <v>465</v>
      </c>
      <c r="G403" s="208" t="s">
        <v>277</v>
      </c>
      <c r="H403" s="209">
        <v>4</v>
      </c>
      <c r="I403" s="210"/>
      <c r="J403" s="211">
        <f t="shared" si="0"/>
        <v>0</v>
      </c>
      <c r="K403" s="207" t="s">
        <v>21</v>
      </c>
      <c r="L403" s="62"/>
      <c r="M403" s="212" t="s">
        <v>21</v>
      </c>
      <c r="N403" s="213" t="s">
        <v>43</v>
      </c>
      <c r="O403" s="43"/>
      <c r="P403" s="214">
        <f t="shared" si="1"/>
        <v>0</v>
      </c>
      <c r="Q403" s="214">
        <v>0</v>
      </c>
      <c r="R403" s="214">
        <f t="shared" si="2"/>
        <v>0</v>
      </c>
      <c r="S403" s="214">
        <v>0</v>
      </c>
      <c r="T403" s="215">
        <f t="shared" si="3"/>
        <v>0</v>
      </c>
      <c r="AR403" s="25" t="s">
        <v>280</v>
      </c>
      <c r="AT403" s="25" t="s">
        <v>137</v>
      </c>
      <c r="AU403" s="25" t="s">
        <v>79</v>
      </c>
      <c r="AY403" s="25" t="s">
        <v>134</v>
      </c>
      <c r="BE403" s="216">
        <f t="shared" si="4"/>
        <v>0</v>
      </c>
      <c r="BF403" s="216">
        <f t="shared" si="5"/>
        <v>0</v>
      </c>
      <c r="BG403" s="216">
        <f t="shared" si="6"/>
        <v>0</v>
      </c>
      <c r="BH403" s="216">
        <f t="shared" si="7"/>
        <v>0</v>
      </c>
      <c r="BI403" s="216">
        <f t="shared" si="8"/>
        <v>0</v>
      </c>
      <c r="BJ403" s="25" t="s">
        <v>76</v>
      </c>
      <c r="BK403" s="216">
        <f t="shared" si="9"/>
        <v>0</v>
      </c>
      <c r="BL403" s="25" t="s">
        <v>280</v>
      </c>
      <c r="BM403" s="25" t="s">
        <v>466</v>
      </c>
    </row>
    <row r="404" spans="2:65" s="1" customFormat="1" ht="28.8" customHeight="1">
      <c r="B404" s="42"/>
      <c r="C404" s="205" t="s">
        <v>467</v>
      </c>
      <c r="D404" s="205" t="s">
        <v>137</v>
      </c>
      <c r="E404" s="206" t="s">
        <v>468</v>
      </c>
      <c r="F404" s="207" t="s">
        <v>469</v>
      </c>
      <c r="G404" s="208" t="s">
        <v>277</v>
      </c>
      <c r="H404" s="209">
        <v>1</v>
      </c>
      <c r="I404" s="210"/>
      <c r="J404" s="211">
        <f t="shared" si="0"/>
        <v>0</v>
      </c>
      <c r="K404" s="207" t="s">
        <v>21</v>
      </c>
      <c r="L404" s="62"/>
      <c r="M404" s="212" t="s">
        <v>21</v>
      </c>
      <c r="N404" s="213" t="s">
        <v>43</v>
      </c>
      <c r="O404" s="43"/>
      <c r="P404" s="214">
        <f t="shared" si="1"/>
        <v>0</v>
      </c>
      <c r="Q404" s="214">
        <v>0</v>
      </c>
      <c r="R404" s="214">
        <f t="shared" si="2"/>
        <v>0</v>
      </c>
      <c r="S404" s="214">
        <v>0</v>
      </c>
      <c r="T404" s="215">
        <f t="shared" si="3"/>
        <v>0</v>
      </c>
      <c r="AR404" s="25" t="s">
        <v>280</v>
      </c>
      <c r="AT404" s="25" t="s">
        <v>137</v>
      </c>
      <c r="AU404" s="25" t="s">
        <v>79</v>
      </c>
      <c r="AY404" s="25" t="s">
        <v>134</v>
      </c>
      <c r="BE404" s="216">
        <f t="shared" si="4"/>
        <v>0</v>
      </c>
      <c r="BF404" s="216">
        <f t="shared" si="5"/>
        <v>0</v>
      </c>
      <c r="BG404" s="216">
        <f t="shared" si="6"/>
        <v>0</v>
      </c>
      <c r="BH404" s="216">
        <f t="shared" si="7"/>
        <v>0</v>
      </c>
      <c r="BI404" s="216">
        <f t="shared" si="8"/>
        <v>0</v>
      </c>
      <c r="BJ404" s="25" t="s">
        <v>76</v>
      </c>
      <c r="BK404" s="216">
        <f t="shared" si="9"/>
        <v>0</v>
      </c>
      <c r="BL404" s="25" t="s">
        <v>280</v>
      </c>
      <c r="BM404" s="25" t="s">
        <v>470</v>
      </c>
    </row>
    <row r="405" spans="2:65" s="1" customFormat="1" ht="40.200000000000003" customHeight="1">
      <c r="B405" s="42"/>
      <c r="C405" s="205" t="s">
        <v>471</v>
      </c>
      <c r="D405" s="205" t="s">
        <v>137</v>
      </c>
      <c r="E405" s="206" t="s">
        <v>472</v>
      </c>
      <c r="F405" s="207" t="s">
        <v>473</v>
      </c>
      <c r="G405" s="208" t="s">
        <v>277</v>
      </c>
      <c r="H405" s="209">
        <v>2</v>
      </c>
      <c r="I405" s="210"/>
      <c r="J405" s="211">
        <f t="shared" si="0"/>
        <v>0</v>
      </c>
      <c r="K405" s="207" t="s">
        <v>21</v>
      </c>
      <c r="L405" s="62"/>
      <c r="M405" s="212" t="s">
        <v>21</v>
      </c>
      <c r="N405" s="213" t="s">
        <v>43</v>
      </c>
      <c r="O405" s="43"/>
      <c r="P405" s="214">
        <f t="shared" si="1"/>
        <v>0</v>
      </c>
      <c r="Q405" s="214">
        <v>0</v>
      </c>
      <c r="R405" s="214">
        <f t="shared" si="2"/>
        <v>0</v>
      </c>
      <c r="S405" s="214">
        <v>0</v>
      </c>
      <c r="T405" s="215">
        <f t="shared" si="3"/>
        <v>0</v>
      </c>
      <c r="AR405" s="25" t="s">
        <v>280</v>
      </c>
      <c r="AT405" s="25" t="s">
        <v>137</v>
      </c>
      <c r="AU405" s="25" t="s">
        <v>79</v>
      </c>
      <c r="AY405" s="25" t="s">
        <v>134</v>
      </c>
      <c r="BE405" s="216">
        <f t="shared" si="4"/>
        <v>0</v>
      </c>
      <c r="BF405" s="216">
        <f t="shared" si="5"/>
        <v>0</v>
      </c>
      <c r="BG405" s="216">
        <f t="shared" si="6"/>
        <v>0</v>
      </c>
      <c r="BH405" s="216">
        <f t="shared" si="7"/>
        <v>0</v>
      </c>
      <c r="BI405" s="216">
        <f t="shared" si="8"/>
        <v>0</v>
      </c>
      <c r="BJ405" s="25" t="s">
        <v>76</v>
      </c>
      <c r="BK405" s="216">
        <f t="shared" si="9"/>
        <v>0</v>
      </c>
      <c r="BL405" s="25" t="s">
        <v>280</v>
      </c>
      <c r="BM405" s="25" t="s">
        <v>474</v>
      </c>
    </row>
    <row r="406" spans="2:65" s="1" customFormat="1" ht="40.200000000000003" customHeight="1">
      <c r="B406" s="42"/>
      <c r="C406" s="205" t="s">
        <v>475</v>
      </c>
      <c r="D406" s="205" t="s">
        <v>137</v>
      </c>
      <c r="E406" s="206" t="s">
        <v>476</v>
      </c>
      <c r="F406" s="207" t="s">
        <v>477</v>
      </c>
      <c r="G406" s="208" t="s">
        <v>277</v>
      </c>
      <c r="H406" s="209">
        <v>1</v>
      </c>
      <c r="I406" s="210"/>
      <c r="J406" s="211">
        <f t="shared" si="0"/>
        <v>0</v>
      </c>
      <c r="K406" s="207" t="s">
        <v>21</v>
      </c>
      <c r="L406" s="62"/>
      <c r="M406" s="212" t="s">
        <v>21</v>
      </c>
      <c r="N406" s="213" t="s">
        <v>43</v>
      </c>
      <c r="O406" s="43"/>
      <c r="P406" s="214">
        <f t="shared" si="1"/>
        <v>0</v>
      </c>
      <c r="Q406" s="214">
        <v>0</v>
      </c>
      <c r="R406" s="214">
        <f t="shared" si="2"/>
        <v>0</v>
      </c>
      <c r="S406" s="214">
        <v>0</v>
      </c>
      <c r="T406" s="215">
        <f t="shared" si="3"/>
        <v>0</v>
      </c>
      <c r="AR406" s="25" t="s">
        <v>280</v>
      </c>
      <c r="AT406" s="25" t="s">
        <v>137</v>
      </c>
      <c r="AU406" s="25" t="s">
        <v>79</v>
      </c>
      <c r="AY406" s="25" t="s">
        <v>134</v>
      </c>
      <c r="BE406" s="216">
        <f t="shared" si="4"/>
        <v>0</v>
      </c>
      <c r="BF406" s="216">
        <f t="shared" si="5"/>
        <v>0</v>
      </c>
      <c r="BG406" s="216">
        <f t="shared" si="6"/>
        <v>0</v>
      </c>
      <c r="BH406" s="216">
        <f t="shared" si="7"/>
        <v>0</v>
      </c>
      <c r="BI406" s="216">
        <f t="shared" si="8"/>
        <v>0</v>
      </c>
      <c r="BJ406" s="25" t="s">
        <v>76</v>
      </c>
      <c r="BK406" s="216">
        <f t="shared" si="9"/>
        <v>0</v>
      </c>
      <c r="BL406" s="25" t="s">
        <v>280</v>
      </c>
      <c r="BM406" s="25" t="s">
        <v>478</v>
      </c>
    </row>
    <row r="407" spans="2:65" s="1" customFormat="1" ht="28.8" customHeight="1">
      <c r="B407" s="42"/>
      <c r="C407" s="205" t="s">
        <v>479</v>
      </c>
      <c r="D407" s="205" t="s">
        <v>137</v>
      </c>
      <c r="E407" s="206" t="s">
        <v>480</v>
      </c>
      <c r="F407" s="207" t="s">
        <v>481</v>
      </c>
      <c r="G407" s="208" t="s">
        <v>277</v>
      </c>
      <c r="H407" s="209">
        <v>1</v>
      </c>
      <c r="I407" s="210"/>
      <c r="J407" s="211">
        <f t="shared" si="0"/>
        <v>0</v>
      </c>
      <c r="K407" s="207" t="s">
        <v>21</v>
      </c>
      <c r="L407" s="62"/>
      <c r="M407" s="212" t="s">
        <v>21</v>
      </c>
      <c r="N407" s="213" t="s">
        <v>43</v>
      </c>
      <c r="O407" s="43"/>
      <c r="P407" s="214">
        <f t="shared" si="1"/>
        <v>0</v>
      </c>
      <c r="Q407" s="214">
        <v>0</v>
      </c>
      <c r="R407" s="214">
        <f t="shared" si="2"/>
        <v>0</v>
      </c>
      <c r="S407" s="214">
        <v>0</v>
      </c>
      <c r="T407" s="215">
        <f t="shared" si="3"/>
        <v>0</v>
      </c>
      <c r="AR407" s="25" t="s">
        <v>280</v>
      </c>
      <c r="AT407" s="25" t="s">
        <v>137</v>
      </c>
      <c r="AU407" s="25" t="s">
        <v>79</v>
      </c>
      <c r="AY407" s="25" t="s">
        <v>134</v>
      </c>
      <c r="BE407" s="216">
        <f t="shared" si="4"/>
        <v>0</v>
      </c>
      <c r="BF407" s="216">
        <f t="shared" si="5"/>
        <v>0</v>
      </c>
      <c r="BG407" s="216">
        <f t="shared" si="6"/>
        <v>0</v>
      </c>
      <c r="BH407" s="216">
        <f t="shared" si="7"/>
        <v>0</v>
      </c>
      <c r="BI407" s="216">
        <f t="shared" si="8"/>
        <v>0</v>
      </c>
      <c r="BJ407" s="25" t="s">
        <v>76</v>
      </c>
      <c r="BK407" s="216">
        <f t="shared" si="9"/>
        <v>0</v>
      </c>
      <c r="BL407" s="25" t="s">
        <v>280</v>
      </c>
      <c r="BM407" s="25" t="s">
        <v>482</v>
      </c>
    </row>
    <row r="408" spans="2:65" s="1" customFormat="1" ht="28.8" customHeight="1">
      <c r="B408" s="42"/>
      <c r="C408" s="205" t="s">
        <v>483</v>
      </c>
      <c r="D408" s="205" t="s">
        <v>137</v>
      </c>
      <c r="E408" s="206" t="s">
        <v>484</v>
      </c>
      <c r="F408" s="207" t="s">
        <v>485</v>
      </c>
      <c r="G408" s="208" t="s">
        <v>277</v>
      </c>
      <c r="H408" s="209">
        <v>1</v>
      </c>
      <c r="I408" s="210"/>
      <c r="J408" s="211">
        <f t="shared" si="0"/>
        <v>0</v>
      </c>
      <c r="K408" s="207" t="s">
        <v>21</v>
      </c>
      <c r="L408" s="62"/>
      <c r="M408" s="212" t="s">
        <v>21</v>
      </c>
      <c r="N408" s="213" t="s">
        <v>43</v>
      </c>
      <c r="O408" s="43"/>
      <c r="P408" s="214">
        <f t="shared" si="1"/>
        <v>0</v>
      </c>
      <c r="Q408" s="214">
        <v>0</v>
      </c>
      <c r="R408" s="214">
        <f t="shared" si="2"/>
        <v>0</v>
      </c>
      <c r="S408" s="214">
        <v>0</v>
      </c>
      <c r="T408" s="215">
        <f t="shared" si="3"/>
        <v>0</v>
      </c>
      <c r="AR408" s="25" t="s">
        <v>280</v>
      </c>
      <c r="AT408" s="25" t="s">
        <v>137</v>
      </c>
      <c r="AU408" s="25" t="s">
        <v>79</v>
      </c>
      <c r="AY408" s="25" t="s">
        <v>134</v>
      </c>
      <c r="BE408" s="216">
        <f t="shared" si="4"/>
        <v>0</v>
      </c>
      <c r="BF408" s="216">
        <f t="shared" si="5"/>
        <v>0</v>
      </c>
      <c r="BG408" s="216">
        <f t="shared" si="6"/>
        <v>0</v>
      </c>
      <c r="BH408" s="216">
        <f t="shared" si="7"/>
        <v>0</v>
      </c>
      <c r="BI408" s="216">
        <f t="shared" si="8"/>
        <v>0</v>
      </c>
      <c r="BJ408" s="25" t="s">
        <v>76</v>
      </c>
      <c r="BK408" s="216">
        <f t="shared" si="9"/>
        <v>0</v>
      </c>
      <c r="BL408" s="25" t="s">
        <v>280</v>
      </c>
      <c r="BM408" s="25" t="s">
        <v>486</v>
      </c>
    </row>
    <row r="409" spans="2:65" s="1" customFormat="1" ht="28.8" customHeight="1">
      <c r="B409" s="42"/>
      <c r="C409" s="205" t="s">
        <v>487</v>
      </c>
      <c r="D409" s="205" t="s">
        <v>137</v>
      </c>
      <c r="E409" s="206" t="s">
        <v>488</v>
      </c>
      <c r="F409" s="207" t="s">
        <v>489</v>
      </c>
      <c r="G409" s="208" t="s">
        <v>202</v>
      </c>
      <c r="H409" s="209">
        <v>12.8</v>
      </c>
      <c r="I409" s="210"/>
      <c r="J409" s="211">
        <f t="shared" si="0"/>
        <v>0</v>
      </c>
      <c r="K409" s="207" t="s">
        <v>21</v>
      </c>
      <c r="L409" s="62"/>
      <c r="M409" s="212" t="s">
        <v>21</v>
      </c>
      <c r="N409" s="213" t="s">
        <v>43</v>
      </c>
      <c r="O409" s="43"/>
      <c r="P409" s="214">
        <f t="shared" si="1"/>
        <v>0</v>
      </c>
      <c r="Q409" s="214">
        <v>0</v>
      </c>
      <c r="R409" s="214">
        <f t="shared" si="2"/>
        <v>0</v>
      </c>
      <c r="S409" s="214">
        <v>0</v>
      </c>
      <c r="T409" s="215">
        <f t="shared" si="3"/>
        <v>0</v>
      </c>
      <c r="AR409" s="25" t="s">
        <v>280</v>
      </c>
      <c r="AT409" s="25" t="s">
        <v>137</v>
      </c>
      <c r="AU409" s="25" t="s">
        <v>79</v>
      </c>
      <c r="AY409" s="25" t="s">
        <v>134</v>
      </c>
      <c r="BE409" s="216">
        <f t="shared" si="4"/>
        <v>0</v>
      </c>
      <c r="BF409" s="216">
        <f t="shared" si="5"/>
        <v>0</v>
      </c>
      <c r="BG409" s="216">
        <f t="shared" si="6"/>
        <v>0</v>
      </c>
      <c r="BH409" s="216">
        <f t="shared" si="7"/>
        <v>0</v>
      </c>
      <c r="BI409" s="216">
        <f t="shared" si="8"/>
        <v>0</v>
      </c>
      <c r="BJ409" s="25" t="s">
        <v>76</v>
      </c>
      <c r="BK409" s="216">
        <f t="shared" si="9"/>
        <v>0</v>
      </c>
      <c r="BL409" s="25" t="s">
        <v>280</v>
      </c>
      <c r="BM409" s="25" t="s">
        <v>490</v>
      </c>
    </row>
    <row r="410" spans="2:65" s="12" customFormat="1" ht="12">
      <c r="B410" s="217"/>
      <c r="C410" s="218"/>
      <c r="D410" s="219" t="s">
        <v>144</v>
      </c>
      <c r="E410" s="220" t="s">
        <v>21</v>
      </c>
      <c r="F410" s="221" t="s">
        <v>491</v>
      </c>
      <c r="G410" s="218"/>
      <c r="H410" s="222" t="s">
        <v>21</v>
      </c>
      <c r="I410" s="223"/>
      <c r="J410" s="218"/>
      <c r="K410" s="218"/>
      <c r="L410" s="224"/>
      <c r="M410" s="225"/>
      <c r="N410" s="226"/>
      <c r="O410" s="226"/>
      <c r="P410" s="226"/>
      <c r="Q410" s="226"/>
      <c r="R410" s="226"/>
      <c r="S410" s="226"/>
      <c r="T410" s="227"/>
      <c r="AT410" s="228" t="s">
        <v>144</v>
      </c>
      <c r="AU410" s="228" t="s">
        <v>79</v>
      </c>
      <c r="AV410" s="12" t="s">
        <v>76</v>
      </c>
      <c r="AW410" s="12" t="s">
        <v>35</v>
      </c>
      <c r="AX410" s="12" t="s">
        <v>72</v>
      </c>
      <c r="AY410" s="228" t="s">
        <v>134</v>
      </c>
    </row>
    <row r="411" spans="2:65" s="13" customFormat="1" ht="12">
      <c r="B411" s="229"/>
      <c r="C411" s="230"/>
      <c r="D411" s="219" t="s">
        <v>144</v>
      </c>
      <c r="E411" s="241" t="s">
        <v>21</v>
      </c>
      <c r="F411" s="242" t="s">
        <v>424</v>
      </c>
      <c r="G411" s="230"/>
      <c r="H411" s="243">
        <v>2.4</v>
      </c>
      <c r="I411" s="235"/>
      <c r="J411" s="230"/>
      <c r="K411" s="230"/>
      <c r="L411" s="236"/>
      <c r="M411" s="237"/>
      <c r="N411" s="238"/>
      <c r="O411" s="238"/>
      <c r="P411" s="238"/>
      <c r="Q411" s="238"/>
      <c r="R411" s="238"/>
      <c r="S411" s="238"/>
      <c r="T411" s="239"/>
      <c r="AT411" s="240" t="s">
        <v>144</v>
      </c>
      <c r="AU411" s="240" t="s">
        <v>79</v>
      </c>
      <c r="AV411" s="13" t="s">
        <v>79</v>
      </c>
      <c r="AW411" s="13" t="s">
        <v>35</v>
      </c>
      <c r="AX411" s="13" t="s">
        <v>72</v>
      </c>
      <c r="AY411" s="240" t="s">
        <v>134</v>
      </c>
    </row>
    <row r="412" spans="2:65" s="13" customFormat="1" ht="12">
      <c r="B412" s="229"/>
      <c r="C412" s="230"/>
      <c r="D412" s="219" t="s">
        <v>144</v>
      </c>
      <c r="E412" s="241" t="s">
        <v>21</v>
      </c>
      <c r="F412" s="242" t="s">
        <v>425</v>
      </c>
      <c r="G412" s="230"/>
      <c r="H412" s="243">
        <v>4.5</v>
      </c>
      <c r="I412" s="235"/>
      <c r="J412" s="230"/>
      <c r="K412" s="230"/>
      <c r="L412" s="236"/>
      <c r="M412" s="237"/>
      <c r="N412" s="238"/>
      <c r="O412" s="238"/>
      <c r="P412" s="238"/>
      <c r="Q412" s="238"/>
      <c r="R412" s="238"/>
      <c r="S412" s="238"/>
      <c r="T412" s="239"/>
      <c r="AT412" s="240" t="s">
        <v>144</v>
      </c>
      <c r="AU412" s="240" t="s">
        <v>79</v>
      </c>
      <c r="AV412" s="13" t="s">
        <v>79</v>
      </c>
      <c r="AW412" s="13" t="s">
        <v>35</v>
      </c>
      <c r="AX412" s="13" t="s">
        <v>72</v>
      </c>
      <c r="AY412" s="240" t="s">
        <v>134</v>
      </c>
    </row>
    <row r="413" spans="2:65" s="13" customFormat="1" ht="12">
      <c r="B413" s="229"/>
      <c r="C413" s="230"/>
      <c r="D413" s="219" t="s">
        <v>144</v>
      </c>
      <c r="E413" s="241" t="s">
        <v>21</v>
      </c>
      <c r="F413" s="242" t="s">
        <v>492</v>
      </c>
      <c r="G413" s="230"/>
      <c r="H413" s="243">
        <v>4.8</v>
      </c>
      <c r="I413" s="235"/>
      <c r="J413" s="230"/>
      <c r="K413" s="230"/>
      <c r="L413" s="236"/>
      <c r="M413" s="237"/>
      <c r="N413" s="238"/>
      <c r="O413" s="238"/>
      <c r="P413" s="238"/>
      <c r="Q413" s="238"/>
      <c r="R413" s="238"/>
      <c r="S413" s="238"/>
      <c r="T413" s="239"/>
      <c r="AT413" s="240" t="s">
        <v>144</v>
      </c>
      <c r="AU413" s="240" t="s">
        <v>79</v>
      </c>
      <c r="AV413" s="13" t="s">
        <v>79</v>
      </c>
      <c r="AW413" s="13" t="s">
        <v>35</v>
      </c>
      <c r="AX413" s="13" t="s">
        <v>72</v>
      </c>
      <c r="AY413" s="240" t="s">
        <v>134</v>
      </c>
    </row>
    <row r="414" spans="2:65" s="13" customFormat="1" ht="12">
      <c r="B414" s="229"/>
      <c r="C414" s="230"/>
      <c r="D414" s="219" t="s">
        <v>144</v>
      </c>
      <c r="E414" s="241" t="s">
        <v>21</v>
      </c>
      <c r="F414" s="242" t="s">
        <v>493</v>
      </c>
      <c r="G414" s="230"/>
      <c r="H414" s="243">
        <v>0.6</v>
      </c>
      <c r="I414" s="235"/>
      <c r="J414" s="230"/>
      <c r="K414" s="230"/>
      <c r="L414" s="236"/>
      <c r="M414" s="237"/>
      <c r="N414" s="238"/>
      <c r="O414" s="238"/>
      <c r="P414" s="238"/>
      <c r="Q414" s="238"/>
      <c r="R414" s="238"/>
      <c r="S414" s="238"/>
      <c r="T414" s="239"/>
      <c r="AT414" s="240" t="s">
        <v>144</v>
      </c>
      <c r="AU414" s="240" t="s">
        <v>79</v>
      </c>
      <c r="AV414" s="13" t="s">
        <v>79</v>
      </c>
      <c r="AW414" s="13" t="s">
        <v>35</v>
      </c>
      <c r="AX414" s="13" t="s">
        <v>72</v>
      </c>
      <c r="AY414" s="240" t="s">
        <v>134</v>
      </c>
    </row>
    <row r="415" spans="2:65" s="13" customFormat="1" ht="12">
      <c r="B415" s="229"/>
      <c r="C415" s="230"/>
      <c r="D415" s="219" t="s">
        <v>144</v>
      </c>
      <c r="E415" s="241" t="s">
        <v>21</v>
      </c>
      <c r="F415" s="242" t="s">
        <v>494</v>
      </c>
      <c r="G415" s="230"/>
      <c r="H415" s="243">
        <v>0.5</v>
      </c>
      <c r="I415" s="235"/>
      <c r="J415" s="230"/>
      <c r="K415" s="230"/>
      <c r="L415" s="236"/>
      <c r="M415" s="237"/>
      <c r="N415" s="238"/>
      <c r="O415" s="238"/>
      <c r="P415" s="238"/>
      <c r="Q415" s="238"/>
      <c r="R415" s="238"/>
      <c r="S415" s="238"/>
      <c r="T415" s="239"/>
      <c r="AT415" s="240" t="s">
        <v>144</v>
      </c>
      <c r="AU415" s="240" t="s">
        <v>79</v>
      </c>
      <c r="AV415" s="13" t="s">
        <v>79</v>
      </c>
      <c r="AW415" s="13" t="s">
        <v>35</v>
      </c>
      <c r="AX415" s="13" t="s">
        <v>72</v>
      </c>
      <c r="AY415" s="240" t="s">
        <v>134</v>
      </c>
    </row>
    <row r="416" spans="2:65" s="14" customFormat="1" ht="12">
      <c r="B416" s="244"/>
      <c r="C416" s="245"/>
      <c r="D416" s="231" t="s">
        <v>144</v>
      </c>
      <c r="E416" s="246" t="s">
        <v>21</v>
      </c>
      <c r="F416" s="247" t="s">
        <v>154</v>
      </c>
      <c r="G416" s="245"/>
      <c r="H416" s="248">
        <v>12.8</v>
      </c>
      <c r="I416" s="249"/>
      <c r="J416" s="245"/>
      <c r="K416" s="245"/>
      <c r="L416" s="250"/>
      <c r="M416" s="251"/>
      <c r="N416" s="252"/>
      <c r="O416" s="252"/>
      <c r="P416" s="252"/>
      <c r="Q416" s="252"/>
      <c r="R416" s="252"/>
      <c r="S416" s="252"/>
      <c r="T416" s="253"/>
      <c r="AT416" s="254" t="s">
        <v>144</v>
      </c>
      <c r="AU416" s="254" t="s">
        <v>79</v>
      </c>
      <c r="AV416" s="14" t="s">
        <v>142</v>
      </c>
      <c r="AW416" s="14" t="s">
        <v>35</v>
      </c>
      <c r="AX416" s="14" t="s">
        <v>76</v>
      </c>
      <c r="AY416" s="254" t="s">
        <v>134</v>
      </c>
    </row>
    <row r="417" spans="2:65" s="1" customFormat="1" ht="28.8" customHeight="1">
      <c r="B417" s="42"/>
      <c r="C417" s="205" t="s">
        <v>495</v>
      </c>
      <c r="D417" s="205" t="s">
        <v>137</v>
      </c>
      <c r="E417" s="206" t="s">
        <v>496</v>
      </c>
      <c r="F417" s="207" t="s">
        <v>497</v>
      </c>
      <c r="G417" s="208" t="s">
        <v>277</v>
      </c>
      <c r="H417" s="209">
        <v>1</v>
      </c>
      <c r="I417" s="210"/>
      <c r="J417" s="211">
        <f>ROUND(I417*H417,2)</f>
        <v>0</v>
      </c>
      <c r="K417" s="207" t="s">
        <v>141</v>
      </c>
      <c r="L417" s="62"/>
      <c r="M417" s="212" t="s">
        <v>21</v>
      </c>
      <c r="N417" s="213" t="s">
        <v>43</v>
      </c>
      <c r="O417" s="43"/>
      <c r="P417" s="214">
        <f>O417*H417</f>
        <v>0</v>
      </c>
      <c r="Q417" s="214">
        <v>0</v>
      </c>
      <c r="R417" s="214">
        <f>Q417*H417</f>
        <v>0</v>
      </c>
      <c r="S417" s="214">
        <v>3.0000000000000001E-3</v>
      </c>
      <c r="T417" s="215">
        <f>S417*H417</f>
        <v>3.0000000000000001E-3</v>
      </c>
      <c r="AR417" s="25" t="s">
        <v>280</v>
      </c>
      <c r="AT417" s="25" t="s">
        <v>137</v>
      </c>
      <c r="AU417" s="25" t="s">
        <v>79</v>
      </c>
      <c r="AY417" s="25" t="s">
        <v>134</v>
      </c>
      <c r="BE417" s="216">
        <f>IF(N417="základní",J417,0)</f>
        <v>0</v>
      </c>
      <c r="BF417" s="216">
        <f>IF(N417="snížená",J417,0)</f>
        <v>0</v>
      </c>
      <c r="BG417" s="216">
        <f>IF(N417="zákl. přenesená",J417,0)</f>
        <v>0</v>
      </c>
      <c r="BH417" s="216">
        <f>IF(N417="sníž. přenesená",J417,0)</f>
        <v>0</v>
      </c>
      <c r="BI417" s="216">
        <f>IF(N417="nulová",J417,0)</f>
        <v>0</v>
      </c>
      <c r="BJ417" s="25" t="s">
        <v>76</v>
      </c>
      <c r="BK417" s="216">
        <f>ROUND(I417*H417,2)</f>
        <v>0</v>
      </c>
      <c r="BL417" s="25" t="s">
        <v>280</v>
      </c>
      <c r="BM417" s="25" t="s">
        <v>498</v>
      </c>
    </row>
    <row r="418" spans="2:65" s="12" customFormat="1" ht="12">
      <c r="B418" s="217"/>
      <c r="C418" s="218"/>
      <c r="D418" s="219" t="s">
        <v>144</v>
      </c>
      <c r="E418" s="220" t="s">
        <v>21</v>
      </c>
      <c r="F418" s="221" t="s">
        <v>145</v>
      </c>
      <c r="G418" s="218"/>
      <c r="H418" s="222" t="s">
        <v>21</v>
      </c>
      <c r="I418" s="223"/>
      <c r="J418" s="218"/>
      <c r="K418" s="218"/>
      <c r="L418" s="224"/>
      <c r="M418" s="225"/>
      <c r="N418" s="226"/>
      <c r="O418" s="226"/>
      <c r="P418" s="226"/>
      <c r="Q418" s="226"/>
      <c r="R418" s="226"/>
      <c r="S418" s="226"/>
      <c r="T418" s="227"/>
      <c r="AT418" s="228" t="s">
        <v>144</v>
      </c>
      <c r="AU418" s="228" t="s">
        <v>79</v>
      </c>
      <c r="AV418" s="12" t="s">
        <v>76</v>
      </c>
      <c r="AW418" s="12" t="s">
        <v>35</v>
      </c>
      <c r="AX418" s="12" t="s">
        <v>72</v>
      </c>
      <c r="AY418" s="228" t="s">
        <v>134</v>
      </c>
    </row>
    <row r="419" spans="2:65" s="13" customFormat="1" ht="12">
      <c r="B419" s="229"/>
      <c r="C419" s="230"/>
      <c r="D419" s="231" t="s">
        <v>144</v>
      </c>
      <c r="E419" s="232" t="s">
        <v>21</v>
      </c>
      <c r="F419" s="233" t="s">
        <v>76</v>
      </c>
      <c r="G419" s="230"/>
      <c r="H419" s="234">
        <v>1</v>
      </c>
      <c r="I419" s="235"/>
      <c r="J419" s="230"/>
      <c r="K419" s="230"/>
      <c r="L419" s="236"/>
      <c r="M419" s="237"/>
      <c r="N419" s="238"/>
      <c r="O419" s="238"/>
      <c r="P419" s="238"/>
      <c r="Q419" s="238"/>
      <c r="R419" s="238"/>
      <c r="S419" s="238"/>
      <c r="T419" s="239"/>
      <c r="AT419" s="240" t="s">
        <v>144</v>
      </c>
      <c r="AU419" s="240" t="s">
        <v>79</v>
      </c>
      <c r="AV419" s="13" t="s">
        <v>79</v>
      </c>
      <c r="AW419" s="13" t="s">
        <v>35</v>
      </c>
      <c r="AX419" s="13" t="s">
        <v>76</v>
      </c>
      <c r="AY419" s="240" t="s">
        <v>134</v>
      </c>
    </row>
    <row r="420" spans="2:65" s="1" customFormat="1" ht="28.8" customHeight="1">
      <c r="B420" s="42"/>
      <c r="C420" s="205" t="s">
        <v>499</v>
      </c>
      <c r="D420" s="205" t="s">
        <v>137</v>
      </c>
      <c r="E420" s="206" t="s">
        <v>500</v>
      </c>
      <c r="F420" s="207" t="s">
        <v>501</v>
      </c>
      <c r="G420" s="208" t="s">
        <v>277</v>
      </c>
      <c r="H420" s="209">
        <v>5</v>
      </c>
      <c r="I420" s="210"/>
      <c r="J420" s="211">
        <f>ROUND(I420*H420,2)</f>
        <v>0</v>
      </c>
      <c r="K420" s="207" t="s">
        <v>141</v>
      </c>
      <c r="L420" s="62"/>
      <c r="M420" s="212" t="s">
        <v>21</v>
      </c>
      <c r="N420" s="213" t="s">
        <v>43</v>
      </c>
      <c r="O420" s="43"/>
      <c r="P420" s="214">
        <f>O420*H420</f>
        <v>0</v>
      </c>
      <c r="Q420" s="214">
        <v>0</v>
      </c>
      <c r="R420" s="214">
        <f>Q420*H420</f>
        <v>0</v>
      </c>
      <c r="S420" s="214">
        <v>5.0000000000000001E-3</v>
      </c>
      <c r="T420" s="215">
        <f>S420*H420</f>
        <v>2.5000000000000001E-2</v>
      </c>
      <c r="AR420" s="25" t="s">
        <v>280</v>
      </c>
      <c r="AT420" s="25" t="s">
        <v>137</v>
      </c>
      <c r="AU420" s="25" t="s">
        <v>79</v>
      </c>
      <c r="AY420" s="25" t="s">
        <v>134</v>
      </c>
      <c r="BE420" s="216">
        <f>IF(N420="základní",J420,0)</f>
        <v>0</v>
      </c>
      <c r="BF420" s="216">
        <f>IF(N420="snížená",J420,0)</f>
        <v>0</v>
      </c>
      <c r="BG420" s="216">
        <f>IF(N420="zákl. přenesená",J420,0)</f>
        <v>0</v>
      </c>
      <c r="BH420" s="216">
        <f>IF(N420="sníž. přenesená",J420,0)</f>
        <v>0</v>
      </c>
      <c r="BI420" s="216">
        <f>IF(N420="nulová",J420,0)</f>
        <v>0</v>
      </c>
      <c r="BJ420" s="25" t="s">
        <v>76</v>
      </c>
      <c r="BK420" s="216">
        <f>ROUND(I420*H420,2)</f>
        <v>0</v>
      </c>
      <c r="BL420" s="25" t="s">
        <v>280</v>
      </c>
      <c r="BM420" s="25" t="s">
        <v>502</v>
      </c>
    </row>
    <row r="421" spans="2:65" s="12" customFormat="1" ht="12">
      <c r="B421" s="217"/>
      <c r="C421" s="218"/>
      <c r="D421" s="219" t="s">
        <v>144</v>
      </c>
      <c r="E421" s="220" t="s">
        <v>21</v>
      </c>
      <c r="F421" s="221" t="s">
        <v>145</v>
      </c>
      <c r="G421" s="218"/>
      <c r="H421" s="222" t="s">
        <v>21</v>
      </c>
      <c r="I421" s="223"/>
      <c r="J421" s="218"/>
      <c r="K421" s="218"/>
      <c r="L421" s="224"/>
      <c r="M421" s="225"/>
      <c r="N421" s="226"/>
      <c r="O421" s="226"/>
      <c r="P421" s="226"/>
      <c r="Q421" s="226"/>
      <c r="R421" s="226"/>
      <c r="S421" s="226"/>
      <c r="T421" s="227"/>
      <c r="AT421" s="228" t="s">
        <v>144</v>
      </c>
      <c r="AU421" s="228" t="s">
        <v>79</v>
      </c>
      <c r="AV421" s="12" t="s">
        <v>76</v>
      </c>
      <c r="AW421" s="12" t="s">
        <v>35</v>
      </c>
      <c r="AX421" s="12" t="s">
        <v>72</v>
      </c>
      <c r="AY421" s="228" t="s">
        <v>134</v>
      </c>
    </row>
    <row r="422" spans="2:65" s="13" customFormat="1" ht="12">
      <c r="B422" s="229"/>
      <c r="C422" s="230"/>
      <c r="D422" s="231" t="s">
        <v>144</v>
      </c>
      <c r="E422" s="232" t="s">
        <v>21</v>
      </c>
      <c r="F422" s="233" t="s">
        <v>181</v>
      </c>
      <c r="G422" s="230"/>
      <c r="H422" s="234">
        <v>5</v>
      </c>
      <c r="I422" s="235"/>
      <c r="J422" s="230"/>
      <c r="K422" s="230"/>
      <c r="L422" s="236"/>
      <c r="M422" s="237"/>
      <c r="N422" s="238"/>
      <c r="O422" s="238"/>
      <c r="P422" s="238"/>
      <c r="Q422" s="238"/>
      <c r="R422" s="238"/>
      <c r="S422" s="238"/>
      <c r="T422" s="239"/>
      <c r="AT422" s="240" t="s">
        <v>144</v>
      </c>
      <c r="AU422" s="240" t="s">
        <v>79</v>
      </c>
      <c r="AV422" s="13" t="s">
        <v>79</v>
      </c>
      <c r="AW422" s="13" t="s">
        <v>35</v>
      </c>
      <c r="AX422" s="13" t="s">
        <v>76</v>
      </c>
      <c r="AY422" s="240" t="s">
        <v>134</v>
      </c>
    </row>
    <row r="423" spans="2:65" s="1" customFormat="1" ht="40.200000000000003" customHeight="1">
      <c r="B423" s="42"/>
      <c r="C423" s="205" t="s">
        <v>503</v>
      </c>
      <c r="D423" s="205" t="s">
        <v>137</v>
      </c>
      <c r="E423" s="206" t="s">
        <v>504</v>
      </c>
      <c r="F423" s="207" t="s">
        <v>505</v>
      </c>
      <c r="G423" s="208" t="s">
        <v>387</v>
      </c>
      <c r="H423" s="209">
        <v>1.35</v>
      </c>
      <c r="I423" s="210"/>
      <c r="J423" s="211">
        <f>ROUND(I423*H423,2)</f>
        <v>0</v>
      </c>
      <c r="K423" s="207" t="s">
        <v>141</v>
      </c>
      <c r="L423" s="62"/>
      <c r="M423" s="212" t="s">
        <v>21</v>
      </c>
      <c r="N423" s="213" t="s">
        <v>43</v>
      </c>
      <c r="O423" s="43"/>
      <c r="P423" s="214">
        <f>O423*H423</f>
        <v>0</v>
      </c>
      <c r="Q423" s="214">
        <v>0</v>
      </c>
      <c r="R423" s="214">
        <f>Q423*H423</f>
        <v>0</v>
      </c>
      <c r="S423" s="214">
        <v>0</v>
      </c>
      <c r="T423" s="215">
        <f>S423*H423</f>
        <v>0</v>
      </c>
      <c r="AR423" s="25" t="s">
        <v>280</v>
      </c>
      <c r="AT423" s="25" t="s">
        <v>137</v>
      </c>
      <c r="AU423" s="25" t="s">
        <v>79</v>
      </c>
      <c r="AY423" s="25" t="s">
        <v>134</v>
      </c>
      <c r="BE423" s="216">
        <f>IF(N423="základní",J423,0)</f>
        <v>0</v>
      </c>
      <c r="BF423" s="216">
        <f>IF(N423="snížená",J423,0)</f>
        <v>0</v>
      </c>
      <c r="BG423" s="216">
        <f>IF(N423="zákl. přenesená",J423,0)</f>
        <v>0</v>
      </c>
      <c r="BH423" s="216">
        <f>IF(N423="sníž. přenesená",J423,0)</f>
        <v>0</v>
      </c>
      <c r="BI423" s="216">
        <f>IF(N423="nulová",J423,0)</f>
        <v>0</v>
      </c>
      <c r="BJ423" s="25" t="s">
        <v>76</v>
      </c>
      <c r="BK423" s="216">
        <f>ROUND(I423*H423,2)</f>
        <v>0</v>
      </c>
      <c r="BL423" s="25" t="s">
        <v>280</v>
      </c>
      <c r="BM423" s="25" t="s">
        <v>506</v>
      </c>
    </row>
    <row r="424" spans="2:65" s="1" customFormat="1" ht="120">
      <c r="B424" s="42"/>
      <c r="C424" s="64"/>
      <c r="D424" s="219" t="s">
        <v>159</v>
      </c>
      <c r="E424" s="64"/>
      <c r="F424" s="255" t="s">
        <v>507</v>
      </c>
      <c r="G424" s="64"/>
      <c r="H424" s="64"/>
      <c r="I424" s="173"/>
      <c r="J424" s="64"/>
      <c r="K424" s="64"/>
      <c r="L424" s="62"/>
      <c r="M424" s="256"/>
      <c r="N424" s="43"/>
      <c r="O424" s="43"/>
      <c r="P424" s="43"/>
      <c r="Q424" s="43"/>
      <c r="R424" s="43"/>
      <c r="S424" s="43"/>
      <c r="T424" s="79"/>
      <c r="AT424" s="25" t="s">
        <v>159</v>
      </c>
      <c r="AU424" s="25" t="s">
        <v>79</v>
      </c>
    </row>
    <row r="425" spans="2:65" s="11" customFormat="1" ht="29.85" customHeight="1">
      <c r="B425" s="188"/>
      <c r="C425" s="189"/>
      <c r="D425" s="202" t="s">
        <v>71</v>
      </c>
      <c r="E425" s="203" t="s">
        <v>508</v>
      </c>
      <c r="F425" s="203" t="s">
        <v>509</v>
      </c>
      <c r="G425" s="189"/>
      <c r="H425" s="189"/>
      <c r="I425" s="192"/>
      <c r="J425" s="204">
        <f>BK425</f>
        <v>0</v>
      </c>
      <c r="K425" s="189"/>
      <c r="L425" s="194"/>
      <c r="M425" s="195"/>
      <c r="N425" s="196"/>
      <c r="O425" s="196"/>
      <c r="P425" s="197">
        <f>SUM(P426:P442)</f>
        <v>0</v>
      </c>
      <c r="Q425" s="196"/>
      <c r="R425" s="197">
        <f>SUM(R426:R442)</f>
        <v>0.98700000000000021</v>
      </c>
      <c r="S425" s="196"/>
      <c r="T425" s="198">
        <f>SUM(T426:T442)</f>
        <v>0</v>
      </c>
      <c r="AR425" s="199" t="s">
        <v>79</v>
      </c>
      <c r="AT425" s="200" t="s">
        <v>71</v>
      </c>
      <c r="AU425" s="200" t="s">
        <v>76</v>
      </c>
      <c r="AY425" s="199" t="s">
        <v>134</v>
      </c>
      <c r="BK425" s="201">
        <f>SUM(BK426:BK442)</f>
        <v>0</v>
      </c>
    </row>
    <row r="426" spans="2:65" s="1" customFormat="1" ht="40.200000000000003" customHeight="1">
      <c r="B426" s="42"/>
      <c r="C426" s="205" t="s">
        <v>510</v>
      </c>
      <c r="D426" s="205" t="s">
        <v>137</v>
      </c>
      <c r="E426" s="206" t="s">
        <v>511</v>
      </c>
      <c r="F426" s="207" t="s">
        <v>512</v>
      </c>
      <c r="G426" s="208" t="s">
        <v>277</v>
      </c>
      <c r="H426" s="209">
        <v>1</v>
      </c>
      <c r="I426" s="210"/>
      <c r="J426" s="211">
        <f t="shared" ref="J426:J441" si="10">ROUND(I426*H426,2)</f>
        <v>0</v>
      </c>
      <c r="K426" s="207" t="s">
        <v>21</v>
      </c>
      <c r="L426" s="62"/>
      <c r="M426" s="212" t="s">
        <v>21</v>
      </c>
      <c r="N426" s="213" t="s">
        <v>43</v>
      </c>
      <c r="O426" s="43"/>
      <c r="P426" s="214">
        <f t="shared" ref="P426:P441" si="11">O426*H426</f>
        <v>0</v>
      </c>
      <c r="Q426" s="214">
        <v>0</v>
      </c>
      <c r="R426" s="214">
        <f t="shared" ref="R426:R441" si="12">Q426*H426</f>
        <v>0</v>
      </c>
      <c r="S426" s="214">
        <v>0</v>
      </c>
      <c r="T426" s="215">
        <f t="shared" ref="T426:T441" si="13">S426*H426</f>
        <v>0</v>
      </c>
      <c r="AR426" s="25" t="s">
        <v>280</v>
      </c>
      <c r="AT426" s="25" t="s">
        <v>137</v>
      </c>
      <c r="AU426" s="25" t="s">
        <v>79</v>
      </c>
      <c r="AY426" s="25" t="s">
        <v>134</v>
      </c>
      <c r="BE426" s="216">
        <f t="shared" ref="BE426:BE441" si="14">IF(N426="základní",J426,0)</f>
        <v>0</v>
      </c>
      <c r="BF426" s="216">
        <f t="shared" ref="BF426:BF441" si="15">IF(N426="snížená",J426,0)</f>
        <v>0</v>
      </c>
      <c r="BG426" s="216">
        <f t="shared" ref="BG426:BG441" si="16">IF(N426="zákl. přenesená",J426,0)</f>
        <v>0</v>
      </c>
      <c r="BH426" s="216">
        <f t="shared" ref="BH426:BH441" si="17">IF(N426="sníž. přenesená",J426,0)</f>
        <v>0</v>
      </c>
      <c r="BI426" s="216">
        <f t="shared" ref="BI426:BI441" si="18">IF(N426="nulová",J426,0)</f>
        <v>0</v>
      </c>
      <c r="BJ426" s="25" t="s">
        <v>76</v>
      </c>
      <c r="BK426" s="216">
        <f t="shared" ref="BK426:BK441" si="19">ROUND(I426*H426,2)</f>
        <v>0</v>
      </c>
      <c r="BL426" s="25" t="s">
        <v>280</v>
      </c>
      <c r="BM426" s="25" t="s">
        <v>513</v>
      </c>
    </row>
    <row r="427" spans="2:65" s="1" customFormat="1" ht="40.200000000000003" customHeight="1">
      <c r="B427" s="42"/>
      <c r="C427" s="205" t="s">
        <v>514</v>
      </c>
      <c r="D427" s="205" t="s">
        <v>137</v>
      </c>
      <c r="E427" s="206" t="s">
        <v>515</v>
      </c>
      <c r="F427" s="207" t="s">
        <v>516</v>
      </c>
      <c r="G427" s="208" t="s">
        <v>277</v>
      </c>
      <c r="H427" s="209">
        <v>1</v>
      </c>
      <c r="I427" s="210"/>
      <c r="J427" s="211">
        <f t="shared" si="10"/>
        <v>0</v>
      </c>
      <c r="K427" s="207" t="s">
        <v>21</v>
      </c>
      <c r="L427" s="62"/>
      <c r="M427" s="212" t="s">
        <v>21</v>
      </c>
      <c r="N427" s="213" t="s">
        <v>43</v>
      </c>
      <c r="O427" s="43"/>
      <c r="P427" s="214">
        <f t="shared" si="11"/>
        <v>0</v>
      </c>
      <c r="Q427" s="214">
        <v>0</v>
      </c>
      <c r="R427" s="214">
        <f t="shared" si="12"/>
        <v>0</v>
      </c>
      <c r="S427" s="214">
        <v>0</v>
      </c>
      <c r="T427" s="215">
        <f t="shared" si="13"/>
        <v>0</v>
      </c>
      <c r="AR427" s="25" t="s">
        <v>280</v>
      </c>
      <c r="AT427" s="25" t="s">
        <v>137</v>
      </c>
      <c r="AU427" s="25" t="s">
        <v>79</v>
      </c>
      <c r="AY427" s="25" t="s">
        <v>134</v>
      </c>
      <c r="BE427" s="216">
        <f t="shared" si="14"/>
        <v>0</v>
      </c>
      <c r="BF427" s="216">
        <f t="shared" si="15"/>
        <v>0</v>
      </c>
      <c r="BG427" s="216">
        <f t="shared" si="16"/>
        <v>0</v>
      </c>
      <c r="BH427" s="216">
        <f t="shared" si="17"/>
        <v>0</v>
      </c>
      <c r="BI427" s="216">
        <f t="shared" si="18"/>
        <v>0</v>
      </c>
      <c r="BJ427" s="25" t="s">
        <v>76</v>
      </c>
      <c r="BK427" s="216">
        <f t="shared" si="19"/>
        <v>0</v>
      </c>
      <c r="BL427" s="25" t="s">
        <v>280</v>
      </c>
      <c r="BM427" s="25" t="s">
        <v>517</v>
      </c>
    </row>
    <row r="428" spans="2:65" s="1" customFormat="1" ht="40.200000000000003" customHeight="1">
      <c r="B428" s="42"/>
      <c r="C428" s="205" t="s">
        <v>518</v>
      </c>
      <c r="D428" s="205" t="s">
        <v>137</v>
      </c>
      <c r="E428" s="206" t="s">
        <v>519</v>
      </c>
      <c r="F428" s="207" t="s">
        <v>520</v>
      </c>
      <c r="G428" s="208" t="s">
        <v>277</v>
      </c>
      <c r="H428" s="209">
        <v>1</v>
      </c>
      <c r="I428" s="210"/>
      <c r="J428" s="211">
        <f t="shared" si="10"/>
        <v>0</v>
      </c>
      <c r="K428" s="207" t="s">
        <v>21</v>
      </c>
      <c r="L428" s="62"/>
      <c r="M428" s="212" t="s">
        <v>21</v>
      </c>
      <c r="N428" s="213" t="s">
        <v>43</v>
      </c>
      <c r="O428" s="43"/>
      <c r="P428" s="214">
        <f t="shared" si="11"/>
        <v>0</v>
      </c>
      <c r="Q428" s="214">
        <v>0</v>
      </c>
      <c r="R428" s="214">
        <f t="shared" si="12"/>
        <v>0</v>
      </c>
      <c r="S428" s="214">
        <v>0</v>
      </c>
      <c r="T428" s="215">
        <f t="shared" si="13"/>
        <v>0</v>
      </c>
      <c r="AR428" s="25" t="s">
        <v>280</v>
      </c>
      <c r="AT428" s="25" t="s">
        <v>137</v>
      </c>
      <c r="AU428" s="25" t="s">
        <v>79</v>
      </c>
      <c r="AY428" s="25" t="s">
        <v>134</v>
      </c>
      <c r="BE428" s="216">
        <f t="shared" si="14"/>
        <v>0</v>
      </c>
      <c r="BF428" s="216">
        <f t="shared" si="15"/>
        <v>0</v>
      </c>
      <c r="BG428" s="216">
        <f t="shared" si="16"/>
        <v>0</v>
      </c>
      <c r="BH428" s="216">
        <f t="shared" si="17"/>
        <v>0</v>
      </c>
      <c r="BI428" s="216">
        <f t="shared" si="18"/>
        <v>0</v>
      </c>
      <c r="BJ428" s="25" t="s">
        <v>76</v>
      </c>
      <c r="BK428" s="216">
        <f t="shared" si="19"/>
        <v>0</v>
      </c>
      <c r="BL428" s="25" t="s">
        <v>280</v>
      </c>
      <c r="BM428" s="25" t="s">
        <v>521</v>
      </c>
    </row>
    <row r="429" spans="2:65" s="1" customFormat="1" ht="51.6" customHeight="1">
      <c r="B429" s="42"/>
      <c r="C429" s="205" t="s">
        <v>522</v>
      </c>
      <c r="D429" s="205" t="s">
        <v>137</v>
      </c>
      <c r="E429" s="206" t="s">
        <v>523</v>
      </c>
      <c r="F429" s="207" t="s">
        <v>524</v>
      </c>
      <c r="G429" s="208" t="s">
        <v>277</v>
      </c>
      <c r="H429" s="209">
        <v>1</v>
      </c>
      <c r="I429" s="210"/>
      <c r="J429" s="211">
        <f t="shared" si="10"/>
        <v>0</v>
      </c>
      <c r="K429" s="207" t="s">
        <v>21</v>
      </c>
      <c r="L429" s="62"/>
      <c r="M429" s="212" t="s">
        <v>21</v>
      </c>
      <c r="N429" s="213" t="s">
        <v>43</v>
      </c>
      <c r="O429" s="43"/>
      <c r="P429" s="214">
        <f t="shared" si="11"/>
        <v>0</v>
      </c>
      <c r="Q429" s="214">
        <v>0</v>
      </c>
      <c r="R429" s="214">
        <f t="shared" si="12"/>
        <v>0</v>
      </c>
      <c r="S429" s="214">
        <v>0</v>
      </c>
      <c r="T429" s="215">
        <f t="shared" si="13"/>
        <v>0</v>
      </c>
      <c r="AR429" s="25" t="s">
        <v>280</v>
      </c>
      <c r="AT429" s="25" t="s">
        <v>137</v>
      </c>
      <c r="AU429" s="25" t="s">
        <v>79</v>
      </c>
      <c r="AY429" s="25" t="s">
        <v>134</v>
      </c>
      <c r="BE429" s="216">
        <f t="shared" si="14"/>
        <v>0</v>
      </c>
      <c r="BF429" s="216">
        <f t="shared" si="15"/>
        <v>0</v>
      </c>
      <c r="BG429" s="216">
        <f t="shared" si="16"/>
        <v>0</v>
      </c>
      <c r="BH429" s="216">
        <f t="shared" si="17"/>
        <v>0</v>
      </c>
      <c r="BI429" s="216">
        <f t="shared" si="18"/>
        <v>0</v>
      </c>
      <c r="BJ429" s="25" t="s">
        <v>76</v>
      </c>
      <c r="BK429" s="216">
        <f t="shared" si="19"/>
        <v>0</v>
      </c>
      <c r="BL429" s="25" t="s">
        <v>280</v>
      </c>
      <c r="BM429" s="25" t="s">
        <v>525</v>
      </c>
    </row>
    <row r="430" spans="2:65" s="1" customFormat="1" ht="28.8" customHeight="1">
      <c r="B430" s="42"/>
      <c r="C430" s="205" t="s">
        <v>526</v>
      </c>
      <c r="D430" s="205" t="s">
        <v>137</v>
      </c>
      <c r="E430" s="206" t="s">
        <v>527</v>
      </c>
      <c r="F430" s="207" t="s">
        <v>528</v>
      </c>
      <c r="G430" s="208" t="s">
        <v>277</v>
      </c>
      <c r="H430" s="209">
        <v>3</v>
      </c>
      <c r="I430" s="210"/>
      <c r="J430" s="211">
        <f t="shared" si="10"/>
        <v>0</v>
      </c>
      <c r="K430" s="207" t="s">
        <v>21</v>
      </c>
      <c r="L430" s="62"/>
      <c r="M430" s="212" t="s">
        <v>21</v>
      </c>
      <c r="N430" s="213" t="s">
        <v>43</v>
      </c>
      <c r="O430" s="43"/>
      <c r="P430" s="214">
        <f t="shared" si="11"/>
        <v>0</v>
      </c>
      <c r="Q430" s="214">
        <v>4.7E-2</v>
      </c>
      <c r="R430" s="214">
        <f t="shared" si="12"/>
        <v>0.14100000000000001</v>
      </c>
      <c r="S430" s="214">
        <v>0</v>
      </c>
      <c r="T430" s="215">
        <f t="shared" si="13"/>
        <v>0</v>
      </c>
      <c r="AR430" s="25" t="s">
        <v>280</v>
      </c>
      <c r="AT430" s="25" t="s">
        <v>137</v>
      </c>
      <c r="AU430" s="25" t="s">
        <v>79</v>
      </c>
      <c r="AY430" s="25" t="s">
        <v>134</v>
      </c>
      <c r="BE430" s="216">
        <f t="shared" si="14"/>
        <v>0</v>
      </c>
      <c r="BF430" s="216">
        <f t="shared" si="15"/>
        <v>0</v>
      </c>
      <c r="BG430" s="216">
        <f t="shared" si="16"/>
        <v>0</v>
      </c>
      <c r="BH430" s="216">
        <f t="shared" si="17"/>
        <v>0</v>
      </c>
      <c r="BI430" s="216">
        <f t="shared" si="18"/>
        <v>0</v>
      </c>
      <c r="BJ430" s="25" t="s">
        <v>76</v>
      </c>
      <c r="BK430" s="216">
        <f t="shared" si="19"/>
        <v>0</v>
      </c>
      <c r="BL430" s="25" t="s">
        <v>280</v>
      </c>
      <c r="BM430" s="25" t="s">
        <v>529</v>
      </c>
    </row>
    <row r="431" spans="2:65" s="1" customFormat="1" ht="28.8" customHeight="1">
      <c r="B431" s="42"/>
      <c r="C431" s="205" t="s">
        <v>530</v>
      </c>
      <c r="D431" s="205" t="s">
        <v>137</v>
      </c>
      <c r="E431" s="206" t="s">
        <v>531</v>
      </c>
      <c r="F431" s="207" t="s">
        <v>532</v>
      </c>
      <c r="G431" s="208" t="s">
        <v>277</v>
      </c>
      <c r="H431" s="209">
        <v>2</v>
      </c>
      <c r="I431" s="210"/>
      <c r="J431" s="211">
        <f t="shared" si="10"/>
        <v>0</v>
      </c>
      <c r="K431" s="207" t="s">
        <v>21</v>
      </c>
      <c r="L431" s="62"/>
      <c r="M431" s="212" t="s">
        <v>21</v>
      </c>
      <c r="N431" s="213" t="s">
        <v>43</v>
      </c>
      <c r="O431" s="43"/>
      <c r="P431" s="214">
        <f t="shared" si="11"/>
        <v>0</v>
      </c>
      <c r="Q431" s="214">
        <v>4.7E-2</v>
      </c>
      <c r="R431" s="214">
        <f t="shared" si="12"/>
        <v>9.4E-2</v>
      </c>
      <c r="S431" s="214">
        <v>0</v>
      </c>
      <c r="T431" s="215">
        <f t="shared" si="13"/>
        <v>0</v>
      </c>
      <c r="AR431" s="25" t="s">
        <v>280</v>
      </c>
      <c r="AT431" s="25" t="s">
        <v>137</v>
      </c>
      <c r="AU431" s="25" t="s">
        <v>79</v>
      </c>
      <c r="AY431" s="25" t="s">
        <v>134</v>
      </c>
      <c r="BE431" s="216">
        <f t="shared" si="14"/>
        <v>0</v>
      </c>
      <c r="BF431" s="216">
        <f t="shared" si="15"/>
        <v>0</v>
      </c>
      <c r="BG431" s="216">
        <f t="shared" si="16"/>
        <v>0</v>
      </c>
      <c r="BH431" s="216">
        <f t="shared" si="17"/>
        <v>0</v>
      </c>
      <c r="BI431" s="216">
        <f t="shared" si="18"/>
        <v>0</v>
      </c>
      <c r="BJ431" s="25" t="s">
        <v>76</v>
      </c>
      <c r="BK431" s="216">
        <f t="shared" si="19"/>
        <v>0</v>
      </c>
      <c r="BL431" s="25" t="s">
        <v>280</v>
      </c>
      <c r="BM431" s="25" t="s">
        <v>533</v>
      </c>
    </row>
    <row r="432" spans="2:65" s="1" customFormat="1" ht="28.8" customHeight="1">
      <c r="B432" s="42"/>
      <c r="C432" s="205" t="s">
        <v>534</v>
      </c>
      <c r="D432" s="205" t="s">
        <v>137</v>
      </c>
      <c r="E432" s="206" t="s">
        <v>535</v>
      </c>
      <c r="F432" s="207" t="s">
        <v>536</v>
      </c>
      <c r="G432" s="208" t="s">
        <v>277</v>
      </c>
      <c r="H432" s="209">
        <v>1</v>
      </c>
      <c r="I432" s="210"/>
      <c r="J432" s="211">
        <f t="shared" si="10"/>
        <v>0</v>
      </c>
      <c r="K432" s="207" t="s">
        <v>21</v>
      </c>
      <c r="L432" s="62"/>
      <c r="M432" s="212" t="s">
        <v>21</v>
      </c>
      <c r="N432" s="213" t="s">
        <v>43</v>
      </c>
      <c r="O432" s="43"/>
      <c r="P432" s="214">
        <f t="shared" si="11"/>
        <v>0</v>
      </c>
      <c r="Q432" s="214">
        <v>4.7E-2</v>
      </c>
      <c r="R432" s="214">
        <f t="shared" si="12"/>
        <v>4.7E-2</v>
      </c>
      <c r="S432" s="214">
        <v>0</v>
      </c>
      <c r="T432" s="215">
        <f t="shared" si="13"/>
        <v>0</v>
      </c>
      <c r="AR432" s="25" t="s">
        <v>280</v>
      </c>
      <c r="AT432" s="25" t="s">
        <v>137</v>
      </c>
      <c r="AU432" s="25" t="s">
        <v>79</v>
      </c>
      <c r="AY432" s="25" t="s">
        <v>134</v>
      </c>
      <c r="BE432" s="216">
        <f t="shared" si="14"/>
        <v>0</v>
      </c>
      <c r="BF432" s="216">
        <f t="shared" si="15"/>
        <v>0</v>
      </c>
      <c r="BG432" s="216">
        <f t="shared" si="16"/>
        <v>0</v>
      </c>
      <c r="BH432" s="216">
        <f t="shared" si="17"/>
        <v>0</v>
      </c>
      <c r="BI432" s="216">
        <f t="shared" si="18"/>
        <v>0</v>
      </c>
      <c r="BJ432" s="25" t="s">
        <v>76</v>
      </c>
      <c r="BK432" s="216">
        <f t="shared" si="19"/>
        <v>0</v>
      </c>
      <c r="BL432" s="25" t="s">
        <v>280</v>
      </c>
      <c r="BM432" s="25" t="s">
        <v>537</v>
      </c>
    </row>
    <row r="433" spans="2:65" s="1" customFormat="1" ht="28.8" customHeight="1">
      <c r="B433" s="42"/>
      <c r="C433" s="205" t="s">
        <v>538</v>
      </c>
      <c r="D433" s="205" t="s">
        <v>137</v>
      </c>
      <c r="E433" s="206" t="s">
        <v>539</v>
      </c>
      <c r="F433" s="207" t="s">
        <v>540</v>
      </c>
      <c r="G433" s="208" t="s">
        <v>277</v>
      </c>
      <c r="H433" s="209">
        <v>1</v>
      </c>
      <c r="I433" s="210"/>
      <c r="J433" s="211">
        <f t="shared" si="10"/>
        <v>0</v>
      </c>
      <c r="K433" s="207" t="s">
        <v>21</v>
      </c>
      <c r="L433" s="62"/>
      <c r="M433" s="212" t="s">
        <v>21</v>
      </c>
      <c r="N433" s="213" t="s">
        <v>43</v>
      </c>
      <c r="O433" s="43"/>
      <c r="P433" s="214">
        <f t="shared" si="11"/>
        <v>0</v>
      </c>
      <c r="Q433" s="214">
        <v>4.7E-2</v>
      </c>
      <c r="R433" s="214">
        <f t="shared" si="12"/>
        <v>4.7E-2</v>
      </c>
      <c r="S433" s="214">
        <v>0</v>
      </c>
      <c r="T433" s="215">
        <f t="shared" si="13"/>
        <v>0</v>
      </c>
      <c r="AR433" s="25" t="s">
        <v>280</v>
      </c>
      <c r="AT433" s="25" t="s">
        <v>137</v>
      </c>
      <c r="AU433" s="25" t="s">
        <v>79</v>
      </c>
      <c r="AY433" s="25" t="s">
        <v>134</v>
      </c>
      <c r="BE433" s="216">
        <f t="shared" si="14"/>
        <v>0</v>
      </c>
      <c r="BF433" s="216">
        <f t="shared" si="15"/>
        <v>0</v>
      </c>
      <c r="BG433" s="216">
        <f t="shared" si="16"/>
        <v>0</v>
      </c>
      <c r="BH433" s="216">
        <f t="shared" si="17"/>
        <v>0</v>
      </c>
      <c r="BI433" s="216">
        <f t="shared" si="18"/>
        <v>0</v>
      </c>
      <c r="BJ433" s="25" t="s">
        <v>76</v>
      </c>
      <c r="BK433" s="216">
        <f t="shared" si="19"/>
        <v>0</v>
      </c>
      <c r="BL433" s="25" t="s">
        <v>280</v>
      </c>
      <c r="BM433" s="25" t="s">
        <v>541</v>
      </c>
    </row>
    <row r="434" spans="2:65" s="1" customFormat="1" ht="28.8" customHeight="1">
      <c r="B434" s="42"/>
      <c r="C434" s="205" t="s">
        <v>542</v>
      </c>
      <c r="D434" s="205" t="s">
        <v>137</v>
      </c>
      <c r="E434" s="206" t="s">
        <v>543</v>
      </c>
      <c r="F434" s="207" t="s">
        <v>544</v>
      </c>
      <c r="G434" s="208" t="s">
        <v>277</v>
      </c>
      <c r="H434" s="209">
        <v>3</v>
      </c>
      <c r="I434" s="210"/>
      <c r="J434" s="211">
        <f t="shared" si="10"/>
        <v>0</v>
      </c>
      <c r="K434" s="207" t="s">
        <v>21</v>
      </c>
      <c r="L434" s="62"/>
      <c r="M434" s="212" t="s">
        <v>21</v>
      </c>
      <c r="N434" s="213" t="s">
        <v>43</v>
      </c>
      <c r="O434" s="43"/>
      <c r="P434" s="214">
        <f t="shared" si="11"/>
        <v>0</v>
      </c>
      <c r="Q434" s="214">
        <v>4.7E-2</v>
      </c>
      <c r="R434" s="214">
        <f t="shared" si="12"/>
        <v>0.14100000000000001</v>
      </c>
      <c r="S434" s="214">
        <v>0</v>
      </c>
      <c r="T434" s="215">
        <f t="shared" si="13"/>
        <v>0</v>
      </c>
      <c r="AR434" s="25" t="s">
        <v>280</v>
      </c>
      <c r="AT434" s="25" t="s">
        <v>137</v>
      </c>
      <c r="AU434" s="25" t="s">
        <v>79</v>
      </c>
      <c r="AY434" s="25" t="s">
        <v>134</v>
      </c>
      <c r="BE434" s="216">
        <f t="shared" si="14"/>
        <v>0</v>
      </c>
      <c r="BF434" s="216">
        <f t="shared" si="15"/>
        <v>0</v>
      </c>
      <c r="BG434" s="216">
        <f t="shared" si="16"/>
        <v>0</v>
      </c>
      <c r="BH434" s="216">
        <f t="shared" si="17"/>
        <v>0</v>
      </c>
      <c r="BI434" s="216">
        <f t="shared" si="18"/>
        <v>0</v>
      </c>
      <c r="BJ434" s="25" t="s">
        <v>76</v>
      </c>
      <c r="BK434" s="216">
        <f t="shared" si="19"/>
        <v>0</v>
      </c>
      <c r="BL434" s="25" t="s">
        <v>280</v>
      </c>
      <c r="BM434" s="25" t="s">
        <v>545</v>
      </c>
    </row>
    <row r="435" spans="2:65" s="1" customFormat="1" ht="28.8" customHeight="1">
      <c r="B435" s="42"/>
      <c r="C435" s="205" t="s">
        <v>546</v>
      </c>
      <c r="D435" s="205" t="s">
        <v>137</v>
      </c>
      <c r="E435" s="206" t="s">
        <v>547</v>
      </c>
      <c r="F435" s="207" t="s">
        <v>548</v>
      </c>
      <c r="G435" s="208" t="s">
        <v>277</v>
      </c>
      <c r="H435" s="209">
        <v>1</v>
      </c>
      <c r="I435" s="210"/>
      <c r="J435" s="211">
        <f t="shared" si="10"/>
        <v>0</v>
      </c>
      <c r="K435" s="207" t="s">
        <v>21</v>
      </c>
      <c r="L435" s="62"/>
      <c r="M435" s="212" t="s">
        <v>21</v>
      </c>
      <c r="N435" s="213" t="s">
        <v>43</v>
      </c>
      <c r="O435" s="43"/>
      <c r="P435" s="214">
        <f t="shared" si="11"/>
        <v>0</v>
      </c>
      <c r="Q435" s="214">
        <v>4.7E-2</v>
      </c>
      <c r="R435" s="214">
        <f t="shared" si="12"/>
        <v>4.7E-2</v>
      </c>
      <c r="S435" s="214">
        <v>0</v>
      </c>
      <c r="T435" s="215">
        <f t="shared" si="13"/>
        <v>0</v>
      </c>
      <c r="AR435" s="25" t="s">
        <v>280</v>
      </c>
      <c r="AT435" s="25" t="s">
        <v>137</v>
      </c>
      <c r="AU435" s="25" t="s">
        <v>79</v>
      </c>
      <c r="AY435" s="25" t="s">
        <v>134</v>
      </c>
      <c r="BE435" s="216">
        <f t="shared" si="14"/>
        <v>0</v>
      </c>
      <c r="BF435" s="216">
        <f t="shared" si="15"/>
        <v>0</v>
      </c>
      <c r="BG435" s="216">
        <f t="shared" si="16"/>
        <v>0</v>
      </c>
      <c r="BH435" s="216">
        <f t="shared" si="17"/>
        <v>0</v>
      </c>
      <c r="BI435" s="216">
        <f t="shared" si="18"/>
        <v>0</v>
      </c>
      <c r="BJ435" s="25" t="s">
        <v>76</v>
      </c>
      <c r="BK435" s="216">
        <f t="shared" si="19"/>
        <v>0</v>
      </c>
      <c r="BL435" s="25" t="s">
        <v>280</v>
      </c>
      <c r="BM435" s="25" t="s">
        <v>549</v>
      </c>
    </row>
    <row r="436" spans="2:65" s="1" customFormat="1" ht="28.8" customHeight="1">
      <c r="B436" s="42"/>
      <c r="C436" s="205" t="s">
        <v>550</v>
      </c>
      <c r="D436" s="205" t="s">
        <v>137</v>
      </c>
      <c r="E436" s="206" t="s">
        <v>551</v>
      </c>
      <c r="F436" s="207" t="s">
        <v>552</v>
      </c>
      <c r="G436" s="208" t="s">
        <v>277</v>
      </c>
      <c r="H436" s="209">
        <v>1</v>
      </c>
      <c r="I436" s="210"/>
      <c r="J436" s="211">
        <f t="shared" si="10"/>
        <v>0</v>
      </c>
      <c r="K436" s="207" t="s">
        <v>21</v>
      </c>
      <c r="L436" s="62"/>
      <c r="M436" s="212" t="s">
        <v>21</v>
      </c>
      <c r="N436" s="213" t="s">
        <v>43</v>
      </c>
      <c r="O436" s="43"/>
      <c r="P436" s="214">
        <f t="shared" si="11"/>
        <v>0</v>
      </c>
      <c r="Q436" s="214">
        <v>4.7E-2</v>
      </c>
      <c r="R436" s="214">
        <f t="shared" si="12"/>
        <v>4.7E-2</v>
      </c>
      <c r="S436" s="214">
        <v>0</v>
      </c>
      <c r="T436" s="215">
        <f t="shared" si="13"/>
        <v>0</v>
      </c>
      <c r="AR436" s="25" t="s">
        <v>280</v>
      </c>
      <c r="AT436" s="25" t="s">
        <v>137</v>
      </c>
      <c r="AU436" s="25" t="s">
        <v>79</v>
      </c>
      <c r="AY436" s="25" t="s">
        <v>134</v>
      </c>
      <c r="BE436" s="216">
        <f t="shared" si="14"/>
        <v>0</v>
      </c>
      <c r="BF436" s="216">
        <f t="shared" si="15"/>
        <v>0</v>
      </c>
      <c r="BG436" s="216">
        <f t="shared" si="16"/>
        <v>0</v>
      </c>
      <c r="BH436" s="216">
        <f t="shared" si="17"/>
        <v>0</v>
      </c>
      <c r="BI436" s="216">
        <f t="shared" si="18"/>
        <v>0</v>
      </c>
      <c r="BJ436" s="25" t="s">
        <v>76</v>
      </c>
      <c r="BK436" s="216">
        <f t="shared" si="19"/>
        <v>0</v>
      </c>
      <c r="BL436" s="25" t="s">
        <v>280</v>
      </c>
      <c r="BM436" s="25" t="s">
        <v>553</v>
      </c>
    </row>
    <row r="437" spans="2:65" s="1" customFormat="1" ht="28.8" customHeight="1">
      <c r="B437" s="42"/>
      <c r="C437" s="205" t="s">
        <v>554</v>
      </c>
      <c r="D437" s="205" t="s">
        <v>137</v>
      </c>
      <c r="E437" s="206" t="s">
        <v>555</v>
      </c>
      <c r="F437" s="207" t="s">
        <v>556</v>
      </c>
      <c r="G437" s="208" t="s">
        <v>277</v>
      </c>
      <c r="H437" s="209">
        <v>1</v>
      </c>
      <c r="I437" s="210"/>
      <c r="J437" s="211">
        <f t="shared" si="10"/>
        <v>0</v>
      </c>
      <c r="K437" s="207" t="s">
        <v>21</v>
      </c>
      <c r="L437" s="62"/>
      <c r="M437" s="212" t="s">
        <v>21</v>
      </c>
      <c r="N437" s="213" t="s">
        <v>43</v>
      </c>
      <c r="O437" s="43"/>
      <c r="P437" s="214">
        <f t="shared" si="11"/>
        <v>0</v>
      </c>
      <c r="Q437" s="214">
        <v>4.7E-2</v>
      </c>
      <c r="R437" s="214">
        <f t="shared" si="12"/>
        <v>4.7E-2</v>
      </c>
      <c r="S437" s="214">
        <v>0</v>
      </c>
      <c r="T437" s="215">
        <f t="shared" si="13"/>
        <v>0</v>
      </c>
      <c r="AR437" s="25" t="s">
        <v>280</v>
      </c>
      <c r="AT437" s="25" t="s">
        <v>137</v>
      </c>
      <c r="AU437" s="25" t="s">
        <v>79</v>
      </c>
      <c r="AY437" s="25" t="s">
        <v>134</v>
      </c>
      <c r="BE437" s="216">
        <f t="shared" si="14"/>
        <v>0</v>
      </c>
      <c r="BF437" s="216">
        <f t="shared" si="15"/>
        <v>0</v>
      </c>
      <c r="BG437" s="216">
        <f t="shared" si="16"/>
        <v>0</v>
      </c>
      <c r="BH437" s="216">
        <f t="shared" si="17"/>
        <v>0</v>
      </c>
      <c r="BI437" s="216">
        <f t="shared" si="18"/>
        <v>0</v>
      </c>
      <c r="BJ437" s="25" t="s">
        <v>76</v>
      </c>
      <c r="BK437" s="216">
        <f t="shared" si="19"/>
        <v>0</v>
      </c>
      <c r="BL437" s="25" t="s">
        <v>280</v>
      </c>
      <c r="BM437" s="25" t="s">
        <v>557</v>
      </c>
    </row>
    <row r="438" spans="2:65" s="1" customFormat="1" ht="28.8" customHeight="1">
      <c r="B438" s="42"/>
      <c r="C438" s="205" t="s">
        <v>558</v>
      </c>
      <c r="D438" s="205" t="s">
        <v>137</v>
      </c>
      <c r="E438" s="206" t="s">
        <v>559</v>
      </c>
      <c r="F438" s="207" t="s">
        <v>560</v>
      </c>
      <c r="G438" s="208" t="s">
        <v>277</v>
      </c>
      <c r="H438" s="209">
        <v>1</v>
      </c>
      <c r="I438" s="210"/>
      <c r="J438" s="211">
        <f t="shared" si="10"/>
        <v>0</v>
      </c>
      <c r="K438" s="207" t="s">
        <v>21</v>
      </c>
      <c r="L438" s="62"/>
      <c r="M438" s="212" t="s">
        <v>21</v>
      </c>
      <c r="N438" s="213" t="s">
        <v>43</v>
      </c>
      <c r="O438" s="43"/>
      <c r="P438" s="214">
        <f t="shared" si="11"/>
        <v>0</v>
      </c>
      <c r="Q438" s="214">
        <v>4.7E-2</v>
      </c>
      <c r="R438" s="214">
        <f t="shared" si="12"/>
        <v>4.7E-2</v>
      </c>
      <c r="S438" s="214">
        <v>0</v>
      </c>
      <c r="T438" s="215">
        <f t="shared" si="13"/>
        <v>0</v>
      </c>
      <c r="AR438" s="25" t="s">
        <v>280</v>
      </c>
      <c r="AT438" s="25" t="s">
        <v>137</v>
      </c>
      <c r="AU438" s="25" t="s">
        <v>79</v>
      </c>
      <c r="AY438" s="25" t="s">
        <v>134</v>
      </c>
      <c r="BE438" s="216">
        <f t="shared" si="14"/>
        <v>0</v>
      </c>
      <c r="BF438" s="216">
        <f t="shared" si="15"/>
        <v>0</v>
      </c>
      <c r="BG438" s="216">
        <f t="shared" si="16"/>
        <v>0</v>
      </c>
      <c r="BH438" s="216">
        <f t="shared" si="17"/>
        <v>0</v>
      </c>
      <c r="BI438" s="216">
        <f t="shared" si="18"/>
        <v>0</v>
      </c>
      <c r="BJ438" s="25" t="s">
        <v>76</v>
      </c>
      <c r="BK438" s="216">
        <f t="shared" si="19"/>
        <v>0</v>
      </c>
      <c r="BL438" s="25" t="s">
        <v>280</v>
      </c>
      <c r="BM438" s="25" t="s">
        <v>561</v>
      </c>
    </row>
    <row r="439" spans="2:65" s="1" customFormat="1" ht="28.8" customHeight="1">
      <c r="B439" s="42"/>
      <c r="C439" s="205" t="s">
        <v>562</v>
      </c>
      <c r="D439" s="205" t="s">
        <v>137</v>
      </c>
      <c r="E439" s="206" t="s">
        <v>563</v>
      </c>
      <c r="F439" s="207" t="s">
        <v>564</v>
      </c>
      <c r="G439" s="208" t="s">
        <v>277</v>
      </c>
      <c r="H439" s="209">
        <v>6</v>
      </c>
      <c r="I439" s="210"/>
      <c r="J439" s="211">
        <f t="shared" si="10"/>
        <v>0</v>
      </c>
      <c r="K439" s="207" t="s">
        <v>21</v>
      </c>
      <c r="L439" s="62"/>
      <c r="M439" s="212" t="s">
        <v>21</v>
      </c>
      <c r="N439" s="213" t="s">
        <v>43</v>
      </c>
      <c r="O439" s="43"/>
      <c r="P439" s="214">
        <f t="shared" si="11"/>
        <v>0</v>
      </c>
      <c r="Q439" s="214">
        <v>4.7E-2</v>
      </c>
      <c r="R439" s="214">
        <f t="shared" si="12"/>
        <v>0.28200000000000003</v>
      </c>
      <c r="S439" s="214">
        <v>0</v>
      </c>
      <c r="T439" s="215">
        <f t="shared" si="13"/>
        <v>0</v>
      </c>
      <c r="AR439" s="25" t="s">
        <v>280</v>
      </c>
      <c r="AT439" s="25" t="s">
        <v>137</v>
      </c>
      <c r="AU439" s="25" t="s">
        <v>79</v>
      </c>
      <c r="AY439" s="25" t="s">
        <v>134</v>
      </c>
      <c r="BE439" s="216">
        <f t="shared" si="14"/>
        <v>0</v>
      </c>
      <c r="BF439" s="216">
        <f t="shared" si="15"/>
        <v>0</v>
      </c>
      <c r="BG439" s="216">
        <f t="shared" si="16"/>
        <v>0</v>
      </c>
      <c r="BH439" s="216">
        <f t="shared" si="17"/>
        <v>0</v>
      </c>
      <c r="BI439" s="216">
        <f t="shared" si="18"/>
        <v>0</v>
      </c>
      <c r="BJ439" s="25" t="s">
        <v>76</v>
      </c>
      <c r="BK439" s="216">
        <f t="shared" si="19"/>
        <v>0</v>
      </c>
      <c r="BL439" s="25" t="s">
        <v>280</v>
      </c>
      <c r="BM439" s="25" t="s">
        <v>565</v>
      </c>
    </row>
    <row r="440" spans="2:65" s="1" customFormat="1" ht="28.8" customHeight="1">
      <c r="B440" s="42"/>
      <c r="C440" s="205" t="s">
        <v>566</v>
      </c>
      <c r="D440" s="205" t="s">
        <v>137</v>
      </c>
      <c r="E440" s="206" t="s">
        <v>567</v>
      </c>
      <c r="F440" s="207" t="s">
        <v>568</v>
      </c>
      <c r="G440" s="208" t="s">
        <v>277</v>
      </c>
      <c r="H440" s="209">
        <v>1</v>
      </c>
      <c r="I440" s="210"/>
      <c r="J440" s="211">
        <f t="shared" si="10"/>
        <v>0</v>
      </c>
      <c r="K440" s="207" t="s">
        <v>21</v>
      </c>
      <c r="L440" s="62"/>
      <c r="M440" s="212" t="s">
        <v>21</v>
      </c>
      <c r="N440" s="213" t="s">
        <v>43</v>
      </c>
      <c r="O440" s="43"/>
      <c r="P440" s="214">
        <f t="shared" si="11"/>
        <v>0</v>
      </c>
      <c r="Q440" s="214">
        <v>4.7E-2</v>
      </c>
      <c r="R440" s="214">
        <f t="shared" si="12"/>
        <v>4.7E-2</v>
      </c>
      <c r="S440" s="214">
        <v>0</v>
      </c>
      <c r="T440" s="215">
        <f t="shared" si="13"/>
        <v>0</v>
      </c>
      <c r="AR440" s="25" t="s">
        <v>280</v>
      </c>
      <c r="AT440" s="25" t="s">
        <v>137</v>
      </c>
      <c r="AU440" s="25" t="s">
        <v>79</v>
      </c>
      <c r="AY440" s="25" t="s">
        <v>134</v>
      </c>
      <c r="BE440" s="216">
        <f t="shared" si="14"/>
        <v>0</v>
      </c>
      <c r="BF440" s="216">
        <f t="shared" si="15"/>
        <v>0</v>
      </c>
      <c r="BG440" s="216">
        <f t="shared" si="16"/>
        <v>0</v>
      </c>
      <c r="BH440" s="216">
        <f t="shared" si="17"/>
        <v>0</v>
      </c>
      <c r="BI440" s="216">
        <f t="shared" si="18"/>
        <v>0</v>
      </c>
      <c r="BJ440" s="25" t="s">
        <v>76</v>
      </c>
      <c r="BK440" s="216">
        <f t="shared" si="19"/>
        <v>0</v>
      </c>
      <c r="BL440" s="25" t="s">
        <v>280</v>
      </c>
      <c r="BM440" s="25" t="s">
        <v>569</v>
      </c>
    </row>
    <row r="441" spans="2:65" s="1" customFormat="1" ht="40.200000000000003" customHeight="1">
      <c r="B441" s="42"/>
      <c r="C441" s="205" t="s">
        <v>570</v>
      </c>
      <c r="D441" s="205" t="s">
        <v>137</v>
      </c>
      <c r="E441" s="206" t="s">
        <v>571</v>
      </c>
      <c r="F441" s="207" t="s">
        <v>572</v>
      </c>
      <c r="G441" s="208" t="s">
        <v>387</v>
      </c>
      <c r="H441" s="209">
        <v>2.4750000000000001</v>
      </c>
      <c r="I441" s="210"/>
      <c r="J441" s="211">
        <f t="shared" si="10"/>
        <v>0</v>
      </c>
      <c r="K441" s="207" t="s">
        <v>141</v>
      </c>
      <c r="L441" s="62"/>
      <c r="M441" s="212" t="s">
        <v>21</v>
      </c>
      <c r="N441" s="213" t="s">
        <v>43</v>
      </c>
      <c r="O441" s="43"/>
      <c r="P441" s="214">
        <f t="shared" si="11"/>
        <v>0</v>
      </c>
      <c r="Q441" s="214">
        <v>0</v>
      </c>
      <c r="R441" s="214">
        <f t="shared" si="12"/>
        <v>0</v>
      </c>
      <c r="S441" s="214">
        <v>0</v>
      </c>
      <c r="T441" s="215">
        <f t="shared" si="13"/>
        <v>0</v>
      </c>
      <c r="AR441" s="25" t="s">
        <v>280</v>
      </c>
      <c r="AT441" s="25" t="s">
        <v>137</v>
      </c>
      <c r="AU441" s="25" t="s">
        <v>79</v>
      </c>
      <c r="AY441" s="25" t="s">
        <v>134</v>
      </c>
      <c r="BE441" s="216">
        <f t="shared" si="14"/>
        <v>0</v>
      </c>
      <c r="BF441" s="216">
        <f t="shared" si="15"/>
        <v>0</v>
      </c>
      <c r="BG441" s="216">
        <f t="shared" si="16"/>
        <v>0</v>
      </c>
      <c r="BH441" s="216">
        <f t="shared" si="17"/>
        <v>0</v>
      </c>
      <c r="BI441" s="216">
        <f t="shared" si="18"/>
        <v>0</v>
      </c>
      <c r="BJ441" s="25" t="s">
        <v>76</v>
      </c>
      <c r="BK441" s="216">
        <f t="shared" si="19"/>
        <v>0</v>
      </c>
      <c r="BL441" s="25" t="s">
        <v>280</v>
      </c>
      <c r="BM441" s="25" t="s">
        <v>573</v>
      </c>
    </row>
    <row r="442" spans="2:65" s="1" customFormat="1" ht="120">
      <c r="B442" s="42"/>
      <c r="C442" s="64"/>
      <c r="D442" s="219" t="s">
        <v>159</v>
      </c>
      <c r="E442" s="64"/>
      <c r="F442" s="255" t="s">
        <v>574</v>
      </c>
      <c r="G442" s="64"/>
      <c r="H442" s="64"/>
      <c r="I442" s="173"/>
      <c r="J442" s="64"/>
      <c r="K442" s="64"/>
      <c r="L442" s="62"/>
      <c r="M442" s="256"/>
      <c r="N442" s="43"/>
      <c r="O442" s="43"/>
      <c r="P442" s="43"/>
      <c r="Q442" s="43"/>
      <c r="R442" s="43"/>
      <c r="S442" s="43"/>
      <c r="T442" s="79"/>
      <c r="AT442" s="25" t="s">
        <v>159</v>
      </c>
      <c r="AU442" s="25" t="s">
        <v>79</v>
      </c>
    </row>
    <row r="443" spans="2:65" s="11" customFormat="1" ht="29.85" customHeight="1">
      <c r="B443" s="188"/>
      <c r="C443" s="189"/>
      <c r="D443" s="202" t="s">
        <v>71</v>
      </c>
      <c r="E443" s="203" t="s">
        <v>575</v>
      </c>
      <c r="F443" s="203" t="s">
        <v>576</v>
      </c>
      <c r="G443" s="189"/>
      <c r="H443" s="189"/>
      <c r="I443" s="192"/>
      <c r="J443" s="204">
        <f>BK443</f>
        <v>0</v>
      </c>
      <c r="K443" s="189"/>
      <c r="L443" s="194"/>
      <c r="M443" s="195"/>
      <c r="N443" s="196"/>
      <c r="O443" s="196"/>
      <c r="P443" s="197">
        <f>SUM(P444:P459)</f>
        <v>0</v>
      </c>
      <c r="Q443" s="196"/>
      <c r="R443" s="197">
        <f>SUM(R444:R459)</f>
        <v>1.5677631999999997E-2</v>
      </c>
      <c r="S443" s="196"/>
      <c r="T443" s="198">
        <f>SUM(T444:T459)</f>
        <v>0</v>
      </c>
      <c r="AR443" s="199" t="s">
        <v>79</v>
      </c>
      <c r="AT443" s="200" t="s">
        <v>71</v>
      </c>
      <c r="AU443" s="200" t="s">
        <v>76</v>
      </c>
      <c r="AY443" s="199" t="s">
        <v>134</v>
      </c>
      <c r="BK443" s="201">
        <f>SUM(BK444:BK459)</f>
        <v>0</v>
      </c>
    </row>
    <row r="444" spans="2:65" s="1" customFormat="1" ht="20.399999999999999" customHeight="1">
      <c r="B444" s="42"/>
      <c r="C444" s="205" t="s">
        <v>577</v>
      </c>
      <c r="D444" s="205" t="s">
        <v>137</v>
      </c>
      <c r="E444" s="206" t="s">
        <v>578</v>
      </c>
      <c r="F444" s="207" t="s">
        <v>579</v>
      </c>
      <c r="G444" s="208" t="s">
        <v>140</v>
      </c>
      <c r="H444" s="209">
        <v>13.59</v>
      </c>
      <c r="I444" s="210"/>
      <c r="J444" s="211">
        <f>ROUND(I444*H444,2)</f>
        <v>0</v>
      </c>
      <c r="K444" s="207" t="s">
        <v>141</v>
      </c>
      <c r="L444" s="62"/>
      <c r="M444" s="212" t="s">
        <v>21</v>
      </c>
      <c r="N444" s="213" t="s">
        <v>43</v>
      </c>
      <c r="O444" s="43"/>
      <c r="P444" s="214">
        <f>O444*H444</f>
        <v>0</v>
      </c>
      <c r="Q444" s="214">
        <v>0</v>
      </c>
      <c r="R444" s="214">
        <f>Q444*H444</f>
        <v>0</v>
      </c>
      <c r="S444" s="214">
        <v>0</v>
      </c>
      <c r="T444" s="215">
        <f>S444*H444</f>
        <v>0</v>
      </c>
      <c r="AR444" s="25" t="s">
        <v>280</v>
      </c>
      <c r="AT444" s="25" t="s">
        <v>137</v>
      </c>
      <c r="AU444" s="25" t="s">
        <v>79</v>
      </c>
      <c r="AY444" s="25" t="s">
        <v>134</v>
      </c>
      <c r="BE444" s="216">
        <f>IF(N444="základní",J444,0)</f>
        <v>0</v>
      </c>
      <c r="BF444" s="216">
        <f>IF(N444="snížená",J444,0)</f>
        <v>0</v>
      </c>
      <c r="BG444" s="216">
        <f>IF(N444="zákl. přenesená",J444,0)</f>
        <v>0</v>
      </c>
      <c r="BH444" s="216">
        <f>IF(N444="sníž. přenesená",J444,0)</f>
        <v>0</v>
      </c>
      <c r="BI444" s="216">
        <f>IF(N444="nulová",J444,0)</f>
        <v>0</v>
      </c>
      <c r="BJ444" s="25" t="s">
        <v>76</v>
      </c>
      <c r="BK444" s="216">
        <f>ROUND(I444*H444,2)</f>
        <v>0</v>
      </c>
      <c r="BL444" s="25" t="s">
        <v>280</v>
      </c>
      <c r="BM444" s="25" t="s">
        <v>580</v>
      </c>
    </row>
    <row r="445" spans="2:65" s="12" customFormat="1" ht="12">
      <c r="B445" s="217"/>
      <c r="C445" s="218"/>
      <c r="D445" s="219" t="s">
        <v>144</v>
      </c>
      <c r="E445" s="220" t="s">
        <v>21</v>
      </c>
      <c r="F445" s="221" t="s">
        <v>145</v>
      </c>
      <c r="G445" s="218"/>
      <c r="H445" s="222" t="s">
        <v>21</v>
      </c>
      <c r="I445" s="223"/>
      <c r="J445" s="218"/>
      <c r="K445" s="218"/>
      <c r="L445" s="224"/>
      <c r="M445" s="225"/>
      <c r="N445" s="226"/>
      <c r="O445" s="226"/>
      <c r="P445" s="226"/>
      <c r="Q445" s="226"/>
      <c r="R445" s="226"/>
      <c r="S445" s="226"/>
      <c r="T445" s="227"/>
      <c r="AT445" s="228" t="s">
        <v>144</v>
      </c>
      <c r="AU445" s="228" t="s">
        <v>79</v>
      </c>
      <c r="AV445" s="12" t="s">
        <v>76</v>
      </c>
      <c r="AW445" s="12" t="s">
        <v>35</v>
      </c>
      <c r="AX445" s="12" t="s">
        <v>72</v>
      </c>
      <c r="AY445" s="228" t="s">
        <v>134</v>
      </c>
    </row>
    <row r="446" spans="2:65" s="12" customFormat="1" ht="12">
      <c r="B446" s="217"/>
      <c r="C446" s="218"/>
      <c r="D446" s="219" t="s">
        <v>144</v>
      </c>
      <c r="E446" s="220" t="s">
        <v>21</v>
      </c>
      <c r="F446" s="221" t="s">
        <v>245</v>
      </c>
      <c r="G446" s="218"/>
      <c r="H446" s="222" t="s">
        <v>21</v>
      </c>
      <c r="I446" s="223"/>
      <c r="J446" s="218"/>
      <c r="K446" s="218"/>
      <c r="L446" s="224"/>
      <c r="M446" s="225"/>
      <c r="N446" s="226"/>
      <c r="O446" s="226"/>
      <c r="P446" s="226"/>
      <c r="Q446" s="226"/>
      <c r="R446" s="226"/>
      <c r="S446" s="226"/>
      <c r="T446" s="227"/>
      <c r="AT446" s="228" t="s">
        <v>144</v>
      </c>
      <c r="AU446" s="228" t="s">
        <v>79</v>
      </c>
      <c r="AV446" s="12" t="s">
        <v>76</v>
      </c>
      <c r="AW446" s="12" t="s">
        <v>35</v>
      </c>
      <c r="AX446" s="12" t="s">
        <v>72</v>
      </c>
      <c r="AY446" s="228" t="s">
        <v>134</v>
      </c>
    </row>
    <row r="447" spans="2:65" s="12" customFormat="1" ht="12">
      <c r="B447" s="217"/>
      <c r="C447" s="218"/>
      <c r="D447" s="219" t="s">
        <v>144</v>
      </c>
      <c r="E447" s="220" t="s">
        <v>21</v>
      </c>
      <c r="F447" s="221" t="s">
        <v>581</v>
      </c>
      <c r="G447" s="218"/>
      <c r="H447" s="222" t="s">
        <v>21</v>
      </c>
      <c r="I447" s="223"/>
      <c r="J447" s="218"/>
      <c r="K447" s="218"/>
      <c r="L447" s="224"/>
      <c r="M447" s="225"/>
      <c r="N447" s="226"/>
      <c r="O447" s="226"/>
      <c r="P447" s="226"/>
      <c r="Q447" s="226"/>
      <c r="R447" s="226"/>
      <c r="S447" s="226"/>
      <c r="T447" s="227"/>
      <c r="AT447" s="228" t="s">
        <v>144</v>
      </c>
      <c r="AU447" s="228" t="s">
        <v>79</v>
      </c>
      <c r="AV447" s="12" t="s">
        <v>76</v>
      </c>
      <c r="AW447" s="12" t="s">
        <v>35</v>
      </c>
      <c r="AX447" s="12" t="s">
        <v>72</v>
      </c>
      <c r="AY447" s="228" t="s">
        <v>134</v>
      </c>
    </row>
    <row r="448" spans="2:65" s="13" customFormat="1" ht="12">
      <c r="B448" s="229"/>
      <c r="C448" s="230"/>
      <c r="D448" s="231" t="s">
        <v>144</v>
      </c>
      <c r="E448" s="232" t="s">
        <v>21</v>
      </c>
      <c r="F448" s="233" t="s">
        <v>582</v>
      </c>
      <c r="G448" s="230"/>
      <c r="H448" s="234">
        <v>13.59</v>
      </c>
      <c r="I448" s="235"/>
      <c r="J448" s="230"/>
      <c r="K448" s="230"/>
      <c r="L448" s="236"/>
      <c r="M448" s="237"/>
      <c r="N448" s="238"/>
      <c r="O448" s="238"/>
      <c r="P448" s="238"/>
      <c r="Q448" s="238"/>
      <c r="R448" s="238"/>
      <c r="S448" s="238"/>
      <c r="T448" s="239"/>
      <c r="AT448" s="240" t="s">
        <v>144</v>
      </c>
      <c r="AU448" s="240" t="s">
        <v>79</v>
      </c>
      <c r="AV448" s="13" t="s">
        <v>79</v>
      </c>
      <c r="AW448" s="13" t="s">
        <v>35</v>
      </c>
      <c r="AX448" s="13" t="s">
        <v>76</v>
      </c>
      <c r="AY448" s="240" t="s">
        <v>134</v>
      </c>
    </row>
    <row r="449" spans="2:65" s="1" customFormat="1" ht="28.8" customHeight="1">
      <c r="B449" s="42"/>
      <c r="C449" s="205" t="s">
        <v>583</v>
      </c>
      <c r="D449" s="205" t="s">
        <v>137</v>
      </c>
      <c r="E449" s="206" t="s">
        <v>584</v>
      </c>
      <c r="F449" s="207" t="s">
        <v>585</v>
      </c>
      <c r="G449" s="208" t="s">
        <v>140</v>
      </c>
      <c r="H449" s="209">
        <v>13.59</v>
      </c>
      <c r="I449" s="210"/>
      <c r="J449" s="211">
        <f>ROUND(I449*H449,2)</f>
        <v>0</v>
      </c>
      <c r="K449" s="207" t="s">
        <v>141</v>
      </c>
      <c r="L449" s="62"/>
      <c r="M449" s="212" t="s">
        <v>21</v>
      </c>
      <c r="N449" s="213" t="s">
        <v>43</v>
      </c>
      <c r="O449" s="43"/>
      <c r="P449" s="214">
        <f>O449*H449</f>
        <v>0</v>
      </c>
      <c r="Q449" s="214">
        <v>1.3999999999999999E-4</v>
      </c>
      <c r="R449" s="214">
        <f>Q449*H449</f>
        <v>1.9025999999999997E-3</v>
      </c>
      <c r="S449" s="214">
        <v>0</v>
      </c>
      <c r="T449" s="215">
        <f>S449*H449</f>
        <v>0</v>
      </c>
      <c r="AR449" s="25" t="s">
        <v>280</v>
      </c>
      <c r="AT449" s="25" t="s">
        <v>137</v>
      </c>
      <c r="AU449" s="25" t="s">
        <v>79</v>
      </c>
      <c r="AY449" s="25" t="s">
        <v>134</v>
      </c>
      <c r="BE449" s="216">
        <f>IF(N449="základní",J449,0)</f>
        <v>0</v>
      </c>
      <c r="BF449" s="216">
        <f>IF(N449="snížená",J449,0)</f>
        <v>0</v>
      </c>
      <c r="BG449" s="216">
        <f>IF(N449="zákl. přenesená",J449,0)</f>
        <v>0</v>
      </c>
      <c r="BH449" s="216">
        <f>IF(N449="sníž. přenesená",J449,0)</f>
        <v>0</v>
      </c>
      <c r="BI449" s="216">
        <f>IF(N449="nulová",J449,0)</f>
        <v>0</v>
      </c>
      <c r="BJ449" s="25" t="s">
        <v>76</v>
      </c>
      <c r="BK449" s="216">
        <f>ROUND(I449*H449,2)</f>
        <v>0</v>
      </c>
      <c r="BL449" s="25" t="s">
        <v>280</v>
      </c>
      <c r="BM449" s="25" t="s">
        <v>586</v>
      </c>
    </row>
    <row r="450" spans="2:65" s="1" customFormat="1" ht="28.8" customHeight="1">
      <c r="B450" s="42"/>
      <c r="C450" s="205" t="s">
        <v>587</v>
      </c>
      <c r="D450" s="205" t="s">
        <v>137</v>
      </c>
      <c r="E450" s="206" t="s">
        <v>588</v>
      </c>
      <c r="F450" s="207" t="s">
        <v>589</v>
      </c>
      <c r="G450" s="208" t="s">
        <v>140</v>
      </c>
      <c r="H450" s="209">
        <v>13.59</v>
      </c>
      <c r="I450" s="210"/>
      <c r="J450" s="211">
        <f>ROUND(I450*H450,2)</f>
        <v>0</v>
      </c>
      <c r="K450" s="207" t="s">
        <v>141</v>
      </c>
      <c r="L450" s="62"/>
      <c r="M450" s="212" t="s">
        <v>21</v>
      </c>
      <c r="N450" s="213" t="s">
        <v>43</v>
      </c>
      <c r="O450" s="43"/>
      <c r="P450" s="214">
        <f>O450*H450</f>
        <v>0</v>
      </c>
      <c r="Q450" s="214">
        <v>7.2480000000000005E-4</v>
      </c>
      <c r="R450" s="214">
        <f>Q450*H450</f>
        <v>9.8500319999999999E-3</v>
      </c>
      <c r="S450" s="214">
        <v>0</v>
      </c>
      <c r="T450" s="215">
        <f>S450*H450</f>
        <v>0</v>
      </c>
      <c r="AR450" s="25" t="s">
        <v>280</v>
      </c>
      <c r="AT450" s="25" t="s">
        <v>137</v>
      </c>
      <c r="AU450" s="25" t="s">
        <v>79</v>
      </c>
      <c r="AY450" s="25" t="s">
        <v>134</v>
      </c>
      <c r="BE450" s="216">
        <f>IF(N450="základní",J450,0)</f>
        <v>0</v>
      </c>
      <c r="BF450" s="216">
        <f>IF(N450="snížená",J450,0)</f>
        <v>0</v>
      </c>
      <c r="BG450" s="216">
        <f>IF(N450="zákl. přenesená",J450,0)</f>
        <v>0</v>
      </c>
      <c r="BH450" s="216">
        <f>IF(N450="sníž. přenesená",J450,0)</f>
        <v>0</v>
      </c>
      <c r="BI450" s="216">
        <f>IF(N450="nulová",J450,0)</f>
        <v>0</v>
      </c>
      <c r="BJ450" s="25" t="s">
        <v>76</v>
      </c>
      <c r="BK450" s="216">
        <f>ROUND(I450*H450,2)</f>
        <v>0</v>
      </c>
      <c r="BL450" s="25" t="s">
        <v>280</v>
      </c>
      <c r="BM450" s="25" t="s">
        <v>590</v>
      </c>
    </row>
    <row r="451" spans="2:65" s="1" customFormat="1" ht="20.399999999999999" customHeight="1">
      <c r="B451" s="42"/>
      <c r="C451" s="205" t="s">
        <v>591</v>
      </c>
      <c r="D451" s="205" t="s">
        <v>137</v>
      </c>
      <c r="E451" s="206" t="s">
        <v>592</v>
      </c>
      <c r="F451" s="207" t="s">
        <v>593</v>
      </c>
      <c r="G451" s="208" t="s">
        <v>140</v>
      </c>
      <c r="H451" s="209">
        <v>5</v>
      </c>
      <c r="I451" s="210"/>
      <c r="J451" s="211">
        <f>ROUND(I451*H451,2)</f>
        <v>0</v>
      </c>
      <c r="K451" s="207" t="s">
        <v>141</v>
      </c>
      <c r="L451" s="62"/>
      <c r="M451" s="212" t="s">
        <v>21</v>
      </c>
      <c r="N451" s="213" t="s">
        <v>43</v>
      </c>
      <c r="O451" s="43"/>
      <c r="P451" s="214">
        <f>O451*H451</f>
        <v>0</v>
      </c>
      <c r="Q451" s="214">
        <v>0</v>
      </c>
      <c r="R451" s="214">
        <f>Q451*H451</f>
        <v>0</v>
      </c>
      <c r="S451" s="214">
        <v>0</v>
      </c>
      <c r="T451" s="215">
        <f>S451*H451</f>
        <v>0</v>
      </c>
      <c r="AR451" s="25" t="s">
        <v>280</v>
      </c>
      <c r="AT451" s="25" t="s">
        <v>137</v>
      </c>
      <c r="AU451" s="25" t="s">
        <v>79</v>
      </c>
      <c r="AY451" s="25" t="s">
        <v>134</v>
      </c>
      <c r="BE451" s="216">
        <f>IF(N451="základní",J451,0)</f>
        <v>0</v>
      </c>
      <c r="BF451" s="216">
        <f>IF(N451="snížená",J451,0)</f>
        <v>0</v>
      </c>
      <c r="BG451" s="216">
        <f>IF(N451="zákl. přenesená",J451,0)</f>
        <v>0</v>
      </c>
      <c r="BH451" s="216">
        <f>IF(N451="sníž. přenesená",J451,0)</f>
        <v>0</v>
      </c>
      <c r="BI451" s="216">
        <f>IF(N451="nulová",J451,0)</f>
        <v>0</v>
      </c>
      <c r="BJ451" s="25" t="s">
        <v>76</v>
      </c>
      <c r="BK451" s="216">
        <f>ROUND(I451*H451,2)</f>
        <v>0</v>
      </c>
      <c r="BL451" s="25" t="s">
        <v>280</v>
      </c>
      <c r="BM451" s="25" t="s">
        <v>594</v>
      </c>
    </row>
    <row r="452" spans="2:65" s="12" customFormat="1" ht="12">
      <c r="B452" s="217"/>
      <c r="C452" s="218"/>
      <c r="D452" s="219" t="s">
        <v>144</v>
      </c>
      <c r="E452" s="220" t="s">
        <v>21</v>
      </c>
      <c r="F452" s="221" t="s">
        <v>145</v>
      </c>
      <c r="G452" s="218"/>
      <c r="H452" s="222" t="s">
        <v>21</v>
      </c>
      <c r="I452" s="223"/>
      <c r="J452" s="218"/>
      <c r="K452" s="218"/>
      <c r="L452" s="224"/>
      <c r="M452" s="225"/>
      <c r="N452" s="226"/>
      <c r="O452" s="226"/>
      <c r="P452" s="226"/>
      <c r="Q452" s="226"/>
      <c r="R452" s="226"/>
      <c r="S452" s="226"/>
      <c r="T452" s="227"/>
      <c r="AT452" s="228" t="s">
        <v>144</v>
      </c>
      <c r="AU452" s="228" t="s">
        <v>79</v>
      </c>
      <c r="AV452" s="12" t="s">
        <v>76</v>
      </c>
      <c r="AW452" s="12" t="s">
        <v>35</v>
      </c>
      <c r="AX452" s="12" t="s">
        <v>72</v>
      </c>
      <c r="AY452" s="228" t="s">
        <v>134</v>
      </c>
    </row>
    <row r="453" spans="2:65" s="12" customFormat="1" ht="12">
      <c r="B453" s="217"/>
      <c r="C453" s="218"/>
      <c r="D453" s="219" t="s">
        <v>144</v>
      </c>
      <c r="E453" s="220" t="s">
        <v>21</v>
      </c>
      <c r="F453" s="221" t="s">
        <v>247</v>
      </c>
      <c r="G453" s="218"/>
      <c r="H453" s="222" t="s">
        <v>21</v>
      </c>
      <c r="I453" s="223"/>
      <c r="J453" s="218"/>
      <c r="K453" s="218"/>
      <c r="L453" s="224"/>
      <c r="M453" s="225"/>
      <c r="N453" s="226"/>
      <c r="O453" s="226"/>
      <c r="P453" s="226"/>
      <c r="Q453" s="226"/>
      <c r="R453" s="226"/>
      <c r="S453" s="226"/>
      <c r="T453" s="227"/>
      <c r="AT453" s="228" t="s">
        <v>144</v>
      </c>
      <c r="AU453" s="228" t="s">
        <v>79</v>
      </c>
      <c r="AV453" s="12" t="s">
        <v>76</v>
      </c>
      <c r="AW453" s="12" t="s">
        <v>35</v>
      </c>
      <c r="AX453" s="12" t="s">
        <v>72</v>
      </c>
      <c r="AY453" s="228" t="s">
        <v>134</v>
      </c>
    </row>
    <row r="454" spans="2:65" s="13" customFormat="1" ht="12">
      <c r="B454" s="229"/>
      <c r="C454" s="230"/>
      <c r="D454" s="231" t="s">
        <v>144</v>
      </c>
      <c r="E454" s="232" t="s">
        <v>21</v>
      </c>
      <c r="F454" s="233" t="s">
        <v>377</v>
      </c>
      <c r="G454" s="230"/>
      <c r="H454" s="234">
        <v>5</v>
      </c>
      <c r="I454" s="235"/>
      <c r="J454" s="230"/>
      <c r="K454" s="230"/>
      <c r="L454" s="236"/>
      <c r="M454" s="237"/>
      <c r="N454" s="238"/>
      <c r="O454" s="238"/>
      <c r="P454" s="238"/>
      <c r="Q454" s="238"/>
      <c r="R454" s="238"/>
      <c r="S454" s="238"/>
      <c r="T454" s="239"/>
      <c r="AT454" s="240" t="s">
        <v>144</v>
      </c>
      <c r="AU454" s="240" t="s">
        <v>79</v>
      </c>
      <c r="AV454" s="13" t="s">
        <v>79</v>
      </c>
      <c r="AW454" s="13" t="s">
        <v>35</v>
      </c>
      <c r="AX454" s="13" t="s">
        <v>76</v>
      </c>
      <c r="AY454" s="240" t="s">
        <v>134</v>
      </c>
    </row>
    <row r="455" spans="2:65" s="1" customFormat="1" ht="28.8" customHeight="1">
      <c r="B455" s="42"/>
      <c r="C455" s="205" t="s">
        <v>595</v>
      </c>
      <c r="D455" s="205" t="s">
        <v>137</v>
      </c>
      <c r="E455" s="206" t="s">
        <v>596</v>
      </c>
      <c r="F455" s="207" t="s">
        <v>597</v>
      </c>
      <c r="G455" s="208" t="s">
        <v>140</v>
      </c>
      <c r="H455" s="209">
        <v>5</v>
      </c>
      <c r="I455" s="210"/>
      <c r="J455" s="211">
        <f>ROUND(I455*H455,2)</f>
        <v>0</v>
      </c>
      <c r="K455" s="207" t="s">
        <v>141</v>
      </c>
      <c r="L455" s="62"/>
      <c r="M455" s="212" t="s">
        <v>21</v>
      </c>
      <c r="N455" s="213" t="s">
        <v>43</v>
      </c>
      <c r="O455" s="43"/>
      <c r="P455" s="214">
        <f>O455*H455</f>
        <v>0</v>
      </c>
      <c r="Q455" s="214">
        <v>2.8499999999999999E-4</v>
      </c>
      <c r="R455" s="214">
        <f>Q455*H455</f>
        <v>1.4250000000000001E-3</v>
      </c>
      <c r="S455" s="214">
        <v>0</v>
      </c>
      <c r="T455" s="215">
        <f>S455*H455</f>
        <v>0</v>
      </c>
      <c r="AR455" s="25" t="s">
        <v>280</v>
      </c>
      <c r="AT455" s="25" t="s">
        <v>137</v>
      </c>
      <c r="AU455" s="25" t="s">
        <v>79</v>
      </c>
      <c r="AY455" s="25" t="s">
        <v>134</v>
      </c>
      <c r="BE455" s="216">
        <f>IF(N455="základní",J455,0)</f>
        <v>0</v>
      </c>
      <c r="BF455" s="216">
        <f>IF(N455="snížená",J455,0)</f>
        <v>0</v>
      </c>
      <c r="BG455" s="216">
        <f>IF(N455="zákl. přenesená",J455,0)</f>
        <v>0</v>
      </c>
      <c r="BH455" s="216">
        <f>IF(N455="sníž. přenesená",J455,0)</f>
        <v>0</v>
      </c>
      <c r="BI455" s="216">
        <f>IF(N455="nulová",J455,0)</f>
        <v>0</v>
      </c>
      <c r="BJ455" s="25" t="s">
        <v>76</v>
      </c>
      <c r="BK455" s="216">
        <f>ROUND(I455*H455,2)</f>
        <v>0</v>
      </c>
      <c r="BL455" s="25" t="s">
        <v>280</v>
      </c>
      <c r="BM455" s="25" t="s">
        <v>598</v>
      </c>
    </row>
    <row r="456" spans="2:65" s="12" customFormat="1" ht="12">
      <c r="B456" s="217"/>
      <c r="C456" s="218"/>
      <c r="D456" s="219" t="s">
        <v>144</v>
      </c>
      <c r="E456" s="220" t="s">
        <v>21</v>
      </c>
      <c r="F456" s="221" t="s">
        <v>145</v>
      </c>
      <c r="G456" s="218"/>
      <c r="H456" s="222" t="s">
        <v>21</v>
      </c>
      <c r="I456" s="223"/>
      <c r="J456" s="218"/>
      <c r="K456" s="218"/>
      <c r="L456" s="224"/>
      <c r="M456" s="225"/>
      <c r="N456" s="226"/>
      <c r="O456" s="226"/>
      <c r="P456" s="226"/>
      <c r="Q456" s="226"/>
      <c r="R456" s="226"/>
      <c r="S456" s="226"/>
      <c r="T456" s="227"/>
      <c r="AT456" s="228" t="s">
        <v>144</v>
      </c>
      <c r="AU456" s="228" t="s">
        <v>79</v>
      </c>
      <c r="AV456" s="12" t="s">
        <v>76</v>
      </c>
      <c r="AW456" s="12" t="s">
        <v>35</v>
      </c>
      <c r="AX456" s="12" t="s">
        <v>72</v>
      </c>
      <c r="AY456" s="228" t="s">
        <v>134</v>
      </c>
    </row>
    <row r="457" spans="2:65" s="12" customFormat="1" ht="12">
      <c r="B457" s="217"/>
      <c r="C457" s="218"/>
      <c r="D457" s="219" t="s">
        <v>144</v>
      </c>
      <c r="E457" s="220" t="s">
        <v>21</v>
      </c>
      <c r="F457" s="221" t="s">
        <v>247</v>
      </c>
      <c r="G457" s="218"/>
      <c r="H457" s="222" t="s">
        <v>21</v>
      </c>
      <c r="I457" s="223"/>
      <c r="J457" s="218"/>
      <c r="K457" s="218"/>
      <c r="L457" s="224"/>
      <c r="M457" s="225"/>
      <c r="N457" s="226"/>
      <c r="O457" s="226"/>
      <c r="P457" s="226"/>
      <c r="Q457" s="226"/>
      <c r="R457" s="226"/>
      <c r="S457" s="226"/>
      <c r="T457" s="227"/>
      <c r="AT457" s="228" t="s">
        <v>144</v>
      </c>
      <c r="AU457" s="228" t="s">
        <v>79</v>
      </c>
      <c r="AV457" s="12" t="s">
        <v>76</v>
      </c>
      <c r="AW457" s="12" t="s">
        <v>35</v>
      </c>
      <c r="AX457" s="12" t="s">
        <v>72</v>
      </c>
      <c r="AY457" s="228" t="s">
        <v>134</v>
      </c>
    </row>
    <row r="458" spans="2:65" s="13" customFormat="1" ht="12">
      <c r="B458" s="229"/>
      <c r="C458" s="230"/>
      <c r="D458" s="231" t="s">
        <v>144</v>
      </c>
      <c r="E458" s="232" t="s">
        <v>21</v>
      </c>
      <c r="F458" s="233" t="s">
        <v>377</v>
      </c>
      <c r="G458" s="230"/>
      <c r="H458" s="234">
        <v>5</v>
      </c>
      <c r="I458" s="235"/>
      <c r="J458" s="230"/>
      <c r="K458" s="230"/>
      <c r="L458" s="236"/>
      <c r="M458" s="237"/>
      <c r="N458" s="238"/>
      <c r="O458" s="238"/>
      <c r="P458" s="238"/>
      <c r="Q458" s="238"/>
      <c r="R458" s="238"/>
      <c r="S458" s="238"/>
      <c r="T458" s="239"/>
      <c r="AT458" s="240" t="s">
        <v>144</v>
      </c>
      <c r="AU458" s="240" t="s">
        <v>79</v>
      </c>
      <c r="AV458" s="13" t="s">
        <v>79</v>
      </c>
      <c r="AW458" s="13" t="s">
        <v>35</v>
      </c>
      <c r="AX458" s="13" t="s">
        <v>76</v>
      </c>
      <c r="AY458" s="240" t="s">
        <v>134</v>
      </c>
    </row>
    <row r="459" spans="2:65" s="1" customFormat="1" ht="28.8" customHeight="1">
      <c r="B459" s="42"/>
      <c r="C459" s="205" t="s">
        <v>599</v>
      </c>
      <c r="D459" s="205" t="s">
        <v>137</v>
      </c>
      <c r="E459" s="206" t="s">
        <v>600</v>
      </c>
      <c r="F459" s="207" t="s">
        <v>601</v>
      </c>
      <c r="G459" s="208" t="s">
        <v>140</v>
      </c>
      <c r="H459" s="209">
        <v>5</v>
      </c>
      <c r="I459" s="210"/>
      <c r="J459" s="211">
        <f>ROUND(I459*H459,2)</f>
        <v>0</v>
      </c>
      <c r="K459" s="207" t="s">
        <v>141</v>
      </c>
      <c r="L459" s="62"/>
      <c r="M459" s="212" t="s">
        <v>21</v>
      </c>
      <c r="N459" s="213" t="s">
        <v>43</v>
      </c>
      <c r="O459" s="43"/>
      <c r="P459" s="214">
        <f>O459*H459</f>
        <v>0</v>
      </c>
      <c r="Q459" s="214">
        <v>5.0000000000000001E-4</v>
      </c>
      <c r="R459" s="214">
        <f>Q459*H459</f>
        <v>2.5000000000000001E-3</v>
      </c>
      <c r="S459" s="214">
        <v>0</v>
      </c>
      <c r="T459" s="215">
        <f>S459*H459</f>
        <v>0</v>
      </c>
      <c r="AR459" s="25" t="s">
        <v>280</v>
      </c>
      <c r="AT459" s="25" t="s">
        <v>137</v>
      </c>
      <c r="AU459" s="25" t="s">
        <v>79</v>
      </c>
      <c r="AY459" s="25" t="s">
        <v>134</v>
      </c>
      <c r="BE459" s="216">
        <f>IF(N459="základní",J459,0)</f>
        <v>0</v>
      </c>
      <c r="BF459" s="216">
        <f>IF(N459="snížená",J459,0)</f>
        <v>0</v>
      </c>
      <c r="BG459" s="216">
        <f>IF(N459="zákl. přenesená",J459,0)</f>
        <v>0</v>
      </c>
      <c r="BH459" s="216">
        <f>IF(N459="sníž. přenesená",J459,0)</f>
        <v>0</v>
      </c>
      <c r="BI459" s="216">
        <f>IF(N459="nulová",J459,0)</f>
        <v>0</v>
      </c>
      <c r="BJ459" s="25" t="s">
        <v>76</v>
      </c>
      <c r="BK459" s="216">
        <f>ROUND(I459*H459,2)</f>
        <v>0</v>
      </c>
      <c r="BL459" s="25" t="s">
        <v>280</v>
      </c>
      <c r="BM459" s="25" t="s">
        <v>602</v>
      </c>
    </row>
    <row r="460" spans="2:65" s="11" customFormat="1" ht="29.85" customHeight="1">
      <c r="B460" s="188"/>
      <c r="C460" s="189"/>
      <c r="D460" s="202" t="s">
        <v>71</v>
      </c>
      <c r="E460" s="203" t="s">
        <v>603</v>
      </c>
      <c r="F460" s="203" t="s">
        <v>604</v>
      </c>
      <c r="G460" s="189"/>
      <c r="H460" s="189"/>
      <c r="I460" s="192"/>
      <c r="J460" s="204">
        <f>BK460</f>
        <v>0</v>
      </c>
      <c r="K460" s="189"/>
      <c r="L460" s="194"/>
      <c r="M460" s="195"/>
      <c r="N460" s="196"/>
      <c r="O460" s="196"/>
      <c r="P460" s="197">
        <f>SUM(P461:P469)</f>
        <v>0</v>
      </c>
      <c r="Q460" s="196"/>
      <c r="R460" s="197">
        <f>SUM(R461:R469)</f>
        <v>3.9505310000000002E-2</v>
      </c>
      <c r="S460" s="196"/>
      <c r="T460" s="198">
        <f>SUM(T461:T469)</f>
        <v>8.2413499999999997E-3</v>
      </c>
      <c r="AR460" s="199" t="s">
        <v>79</v>
      </c>
      <c r="AT460" s="200" t="s">
        <v>71</v>
      </c>
      <c r="AU460" s="200" t="s">
        <v>76</v>
      </c>
      <c r="AY460" s="199" t="s">
        <v>134</v>
      </c>
      <c r="BK460" s="201">
        <f>SUM(BK461:BK469)</f>
        <v>0</v>
      </c>
    </row>
    <row r="461" spans="2:65" s="1" customFormat="1" ht="20.399999999999999" customHeight="1">
      <c r="B461" s="42"/>
      <c r="C461" s="205" t="s">
        <v>605</v>
      </c>
      <c r="D461" s="205" t="s">
        <v>137</v>
      </c>
      <c r="E461" s="206" t="s">
        <v>606</v>
      </c>
      <c r="F461" s="207" t="s">
        <v>607</v>
      </c>
      <c r="G461" s="208" t="s">
        <v>140</v>
      </c>
      <c r="H461" s="209">
        <v>26.585000000000001</v>
      </c>
      <c r="I461" s="210"/>
      <c r="J461" s="211">
        <f>ROUND(I461*H461,2)</f>
        <v>0</v>
      </c>
      <c r="K461" s="207" t="s">
        <v>141</v>
      </c>
      <c r="L461" s="62"/>
      <c r="M461" s="212" t="s">
        <v>21</v>
      </c>
      <c r="N461" s="213" t="s">
        <v>43</v>
      </c>
      <c r="O461" s="43"/>
      <c r="P461" s="214">
        <f>O461*H461</f>
        <v>0</v>
      </c>
      <c r="Q461" s="214">
        <v>1E-3</v>
      </c>
      <c r="R461" s="214">
        <f>Q461*H461</f>
        <v>2.6585000000000001E-2</v>
      </c>
      <c r="S461" s="214">
        <v>3.1E-4</v>
      </c>
      <c r="T461" s="215">
        <f>S461*H461</f>
        <v>8.2413499999999997E-3</v>
      </c>
      <c r="AR461" s="25" t="s">
        <v>280</v>
      </c>
      <c r="AT461" s="25" t="s">
        <v>137</v>
      </c>
      <c r="AU461" s="25" t="s">
        <v>79</v>
      </c>
      <c r="AY461" s="25" t="s">
        <v>134</v>
      </c>
      <c r="BE461" s="216">
        <f>IF(N461="základní",J461,0)</f>
        <v>0</v>
      </c>
      <c r="BF461" s="216">
        <f>IF(N461="snížená",J461,0)</f>
        <v>0</v>
      </c>
      <c r="BG461" s="216">
        <f>IF(N461="zákl. přenesená",J461,0)</f>
        <v>0</v>
      </c>
      <c r="BH461" s="216">
        <f>IF(N461="sníž. přenesená",J461,0)</f>
        <v>0</v>
      </c>
      <c r="BI461" s="216">
        <f>IF(N461="nulová",J461,0)</f>
        <v>0</v>
      </c>
      <c r="BJ461" s="25" t="s">
        <v>76</v>
      </c>
      <c r="BK461" s="216">
        <f>ROUND(I461*H461,2)</f>
        <v>0</v>
      </c>
      <c r="BL461" s="25" t="s">
        <v>280</v>
      </c>
      <c r="BM461" s="25" t="s">
        <v>608</v>
      </c>
    </row>
    <row r="462" spans="2:65" s="1" customFormat="1" ht="36">
      <c r="B462" s="42"/>
      <c r="C462" s="64"/>
      <c r="D462" s="219" t="s">
        <v>159</v>
      </c>
      <c r="E462" s="64"/>
      <c r="F462" s="255" t="s">
        <v>609</v>
      </c>
      <c r="G462" s="64"/>
      <c r="H462" s="64"/>
      <c r="I462" s="173"/>
      <c r="J462" s="64"/>
      <c r="K462" s="64"/>
      <c r="L462" s="62"/>
      <c r="M462" s="256"/>
      <c r="N462" s="43"/>
      <c r="O462" s="43"/>
      <c r="P462" s="43"/>
      <c r="Q462" s="43"/>
      <c r="R462" s="43"/>
      <c r="S462" s="43"/>
      <c r="T462" s="79"/>
      <c r="AT462" s="25" t="s">
        <v>159</v>
      </c>
      <c r="AU462" s="25" t="s">
        <v>79</v>
      </c>
    </row>
    <row r="463" spans="2:65" s="12" customFormat="1" ht="12">
      <c r="B463" s="217"/>
      <c r="C463" s="218"/>
      <c r="D463" s="219" t="s">
        <v>144</v>
      </c>
      <c r="E463" s="220" t="s">
        <v>21</v>
      </c>
      <c r="F463" s="221" t="s">
        <v>145</v>
      </c>
      <c r="G463" s="218"/>
      <c r="H463" s="222" t="s">
        <v>21</v>
      </c>
      <c r="I463" s="223"/>
      <c r="J463" s="218"/>
      <c r="K463" s="218"/>
      <c r="L463" s="224"/>
      <c r="M463" s="225"/>
      <c r="N463" s="226"/>
      <c r="O463" s="226"/>
      <c r="P463" s="226"/>
      <c r="Q463" s="226"/>
      <c r="R463" s="226"/>
      <c r="S463" s="226"/>
      <c r="T463" s="227"/>
      <c r="AT463" s="228" t="s">
        <v>144</v>
      </c>
      <c r="AU463" s="228" t="s">
        <v>79</v>
      </c>
      <c r="AV463" s="12" t="s">
        <v>76</v>
      </c>
      <c r="AW463" s="12" t="s">
        <v>35</v>
      </c>
      <c r="AX463" s="12" t="s">
        <v>72</v>
      </c>
      <c r="AY463" s="228" t="s">
        <v>134</v>
      </c>
    </row>
    <row r="464" spans="2:65" s="12" customFormat="1" ht="12">
      <c r="B464" s="217"/>
      <c r="C464" s="218"/>
      <c r="D464" s="219" t="s">
        <v>144</v>
      </c>
      <c r="E464" s="220" t="s">
        <v>21</v>
      </c>
      <c r="F464" s="221" t="s">
        <v>610</v>
      </c>
      <c r="G464" s="218"/>
      <c r="H464" s="222" t="s">
        <v>21</v>
      </c>
      <c r="I464" s="223"/>
      <c r="J464" s="218"/>
      <c r="K464" s="218"/>
      <c r="L464" s="224"/>
      <c r="M464" s="225"/>
      <c r="N464" s="226"/>
      <c r="O464" s="226"/>
      <c r="P464" s="226"/>
      <c r="Q464" s="226"/>
      <c r="R464" s="226"/>
      <c r="S464" s="226"/>
      <c r="T464" s="227"/>
      <c r="AT464" s="228" t="s">
        <v>144</v>
      </c>
      <c r="AU464" s="228" t="s">
        <v>79</v>
      </c>
      <c r="AV464" s="12" t="s">
        <v>76</v>
      </c>
      <c r="AW464" s="12" t="s">
        <v>35</v>
      </c>
      <c r="AX464" s="12" t="s">
        <v>72</v>
      </c>
      <c r="AY464" s="228" t="s">
        <v>134</v>
      </c>
    </row>
    <row r="465" spans="2:65" s="13" customFormat="1" ht="12">
      <c r="B465" s="229"/>
      <c r="C465" s="230"/>
      <c r="D465" s="219" t="s">
        <v>144</v>
      </c>
      <c r="E465" s="241" t="s">
        <v>21</v>
      </c>
      <c r="F465" s="242" t="s">
        <v>146</v>
      </c>
      <c r="G465" s="230"/>
      <c r="H465" s="243">
        <v>26.585000000000001</v>
      </c>
      <c r="I465" s="235"/>
      <c r="J465" s="230"/>
      <c r="K465" s="230"/>
      <c r="L465" s="236"/>
      <c r="M465" s="237"/>
      <c r="N465" s="238"/>
      <c r="O465" s="238"/>
      <c r="P465" s="238"/>
      <c r="Q465" s="238"/>
      <c r="R465" s="238"/>
      <c r="S465" s="238"/>
      <c r="T465" s="239"/>
      <c r="AT465" s="240" t="s">
        <v>144</v>
      </c>
      <c r="AU465" s="240" t="s">
        <v>79</v>
      </c>
      <c r="AV465" s="13" t="s">
        <v>79</v>
      </c>
      <c r="AW465" s="13" t="s">
        <v>35</v>
      </c>
      <c r="AX465" s="13" t="s">
        <v>72</v>
      </c>
      <c r="AY465" s="240" t="s">
        <v>134</v>
      </c>
    </row>
    <row r="466" spans="2:65" s="14" customFormat="1" ht="12">
      <c r="B466" s="244"/>
      <c r="C466" s="245"/>
      <c r="D466" s="231" t="s">
        <v>144</v>
      </c>
      <c r="E466" s="246" t="s">
        <v>21</v>
      </c>
      <c r="F466" s="247" t="s">
        <v>154</v>
      </c>
      <c r="G466" s="245"/>
      <c r="H466" s="248">
        <v>26.585000000000001</v>
      </c>
      <c r="I466" s="249"/>
      <c r="J466" s="245"/>
      <c r="K466" s="245"/>
      <c r="L466" s="250"/>
      <c r="M466" s="251"/>
      <c r="N466" s="252"/>
      <c r="O466" s="252"/>
      <c r="P466" s="252"/>
      <c r="Q466" s="252"/>
      <c r="R466" s="252"/>
      <c r="S466" s="252"/>
      <c r="T466" s="253"/>
      <c r="AT466" s="254" t="s">
        <v>144</v>
      </c>
      <c r="AU466" s="254" t="s">
        <v>79</v>
      </c>
      <c r="AV466" s="14" t="s">
        <v>142</v>
      </c>
      <c r="AW466" s="14" t="s">
        <v>35</v>
      </c>
      <c r="AX466" s="14" t="s">
        <v>76</v>
      </c>
      <c r="AY466" s="254" t="s">
        <v>134</v>
      </c>
    </row>
    <row r="467" spans="2:65" s="1" customFormat="1" ht="28.8" customHeight="1">
      <c r="B467" s="42"/>
      <c r="C467" s="205" t="s">
        <v>611</v>
      </c>
      <c r="D467" s="205" t="s">
        <v>137</v>
      </c>
      <c r="E467" s="206" t="s">
        <v>612</v>
      </c>
      <c r="F467" s="207" t="s">
        <v>613</v>
      </c>
      <c r="G467" s="208" t="s">
        <v>140</v>
      </c>
      <c r="H467" s="209">
        <v>26.585000000000001</v>
      </c>
      <c r="I467" s="210"/>
      <c r="J467" s="211">
        <f>ROUND(I467*H467,2)</f>
        <v>0</v>
      </c>
      <c r="K467" s="207" t="s">
        <v>141</v>
      </c>
      <c r="L467" s="62"/>
      <c r="M467" s="212" t="s">
        <v>21</v>
      </c>
      <c r="N467" s="213" t="s">
        <v>43</v>
      </c>
      <c r="O467" s="43"/>
      <c r="P467" s="214">
        <f>O467*H467</f>
        <v>0</v>
      </c>
      <c r="Q467" s="214">
        <v>2.0000000000000001E-4</v>
      </c>
      <c r="R467" s="214">
        <f>Q467*H467</f>
        <v>5.3170000000000005E-3</v>
      </c>
      <c r="S467" s="214">
        <v>0</v>
      </c>
      <c r="T467" s="215">
        <f>S467*H467</f>
        <v>0</v>
      </c>
      <c r="AR467" s="25" t="s">
        <v>280</v>
      </c>
      <c r="AT467" s="25" t="s">
        <v>137</v>
      </c>
      <c r="AU467" s="25" t="s">
        <v>79</v>
      </c>
      <c r="AY467" s="25" t="s">
        <v>134</v>
      </c>
      <c r="BE467" s="216">
        <f>IF(N467="základní",J467,0)</f>
        <v>0</v>
      </c>
      <c r="BF467" s="216">
        <f>IF(N467="snížená",J467,0)</f>
        <v>0</v>
      </c>
      <c r="BG467" s="216">
        <f>IF(N467="zákl. přenesená",J467,0)</f>
        <v>0</v>
      </c>
      <c r="BH467" s="216">
        <f>IF(N467="sníž. přenesená",J467,0)</f>
        <v>0</v>
      </c>
      <c r="BI467" s="216">
        <f>IF(N467="nulová",J467,0)</f>
        <v>0</v>
      </c>
      <c r="BJ467" s="25" t="s">
        <v>76</v>
      </c>
      <c r="BK467" s="216">
        <f>ROUND(I467*H467,2)</f>
        <v>0</v>
      </c>
      <c r="BL467" s="25" t="s">
        <v>280</v>
      </c>
      <c r="BM467" s="25" t="s">
        <v>614</v>
      </c>
    </row>
    <row r="468" spans="2:65" s="1" customFormat="1" ht="28.8" customHeight="1">
      <c r="B468" s="42"/>
      <c r="C468" s="205" t="s">
        <v>615</v>
      </c>
      <c r="D468" s="205" t="s">
        <v>137</v>
      </c>
      <c r="E468" s="206" t="s">
        <v>616</v>
      </c>
      <c r="F468" s="207" t="s">
        <v>617</v>
      </c>
      <c r="G468" s="208" t="s">
        <v>140</v>
      </c>
      <c r="H468" s="209">
        <v>26.585000000000001</v>
      </c>
      <c r="I468" s="210"/>
      <c r="J468" s="211">
        <f>ROUND(I468*H468,2)</f>
        <v>0</v>
      </c>
      <c r="K468" s="207" t="s">
        <v>141</v>
      </c>
      <c r="L468" s="62"/>
      <c r="M468" s="212" t="s">
        <v>21</v>
      </c>
      <c r="N468" s="213" t="s">
        <v>43</v>
      </c>
      <c r="O468" s="43"/>
      <c r="P468" s="214">
        <f>O468*H468</f>
        <v>0</v>
      </c>
      <c r="Q468" s="214">
        <v>2.8600000000000001E-4</v>
      </c>
      <c r="R468" s="214">
        <f>Q468*H468</f>
        <v>7.6033100000000003E-3</v>
      </c>
      <c r="S468" s="214">
        <v>0</v>
      </c>
      <c r="T468" s="215">
        <f>S468*H468</f>
        <v>0</v>
      </c>
      <c r="AR468" s="25" t="s">
        <v>280</v>
      </c>
      <c r="AT468" s="25" t="s">
        <v>137</v>
      </c>
      <c r="AU468" s="25" t="s">
        <v>79</v>
      </c>
      <c r="AY468" s="25" t="s">
        <v>134</v>
      </c>
      <c r="BE468" s="216">
        <f>IF(N468="základní",J468,0)</f>
        <v>0</v>
      </c>
      <c r="BF468" s="216">
        <f>IF(N468="snížená",J468,0)</f>
        <v>0</v>
      </c>
      <c r="BG468" s="216">
        <f>IF(N468="zákl. přenesená",J468,0)</f>
        <v>0</v>
      </c>
      <c r="BH468" s="216">
        <f>IF(N468="sníž. přenesená",J468,0)</f>
        <v>0</v>
      </c>
      <c r="BI468" s="216">
        <f>IF(N468="nulová",J468,0)</f>
        <v>0</v>
      </c>
      <c r="BJ468" s="25" t="s">
        <v>76</v>
      </c>
      <c r="BK468" s="216">
        <f>ROUND(I468*H468,2)</f>
        <v>0</v>
      </c>
      <c r="BL468" s="25" t="s">
        <v>280</v>
      </c>
      <c r="BM468" s="25" t="s">
        <v>618</v>
      </c>
    </row>
    <row r="469" spans="2:65" s="1" customFormat="1" ht="40.200000000000003" customHeight="1">
      <c r="B469" s="42"/>
      <c r="C469" s="205" t="s">
        <v>619</v>
      </c>
      <c r="D469" s="205" t="s">
        <v>137</v>
      </c>
      <c r="E469" s="206" t="s">
        <v>620</v>
      </c>
      <c r="F469" s="207" t="s">
        <v>621</v>
      </c>
      <c r="G469" s="208" t="s">
        <v>140</v>
      </c>
      <c r="H469" s="209">
        <v>26.585000000000001</v>
      </c>
      <c r="I469" s="210"/>
      <c r="J469" s="211">
        <f>ROUND(I469*H469,2)</f>
        <v>0</v>
      </c>
      <c r="K469" s="207" t="s">
        <v>141</v>
      </c>
      <c r="L469" s="62"/>
      <c r="M469" s="212" t="s">
        <v>21</v>
      </c>
      <c r="N469" s="213" t="s">
        <v>43</v>
      </c>
      <c r="O469" s="43"/>
      <c r="P469" s="214">
        <f>O469*H469</f>
        <v>0</v>
      </c>
      <c r="Q469" s="214">
        <v>0</v>
      </c>
      <c r="R469" s="214">
        <f>Q469*H469</f>
        <v>0</v>
      </c>
      <c r="S469" s="214">
        <v>0</v>
      </c>
      <c r="T469" s="215">
        <f>S469*H469</f>
        <v>0</v>
      </c>
      <c r="AR469" s="25" t="s">
        <v>280</v>
      </c>
      <c r="AT469" s="25" t="s">
        <v>137</v>
      </c>
      <c r="AU469" s="25" t="s">
        <v>79</v>
      </c>
      <c r="AY469" s="25" t="s">
        <v>134</v>
      </c>
      <c r="BE469" s="216">
        <f>IF(N469="základní",J469,0)</f>
        <v>0</v>
      </c>
      <c r="BF469" s="216">
        <f>IF(N469="snížená",J469,0)</f>
        <v>0</v>
      </c>
      <c r="BG469" s="216">
        <f>IF(N469="zákl. přenesená",J469,0)</f>
        <v>0</v>
      </c>
      <c r="BH469" s="216">
        <f>IF(N469="sníž. přenesená",J469,0)</f>
        <v>0</v>
      </c>
      <c r="BI469" s="216">
        <f>IF(N469="nulová",J469,0)</f>
        <v>0</v>
      </c>
      <c r="BJ469" s="25" t="s">
        <v>76</v>
      </c>
      <c r="BK469" s="216">
        <f>ROUND(I469*H469,2)</f>
        <v>0</v>
      </c>
      <c r="BL469" s="25" t="s">
        <v>280</v>
      </c>
      <c r="BM469" s="25" t="s">
        <v>622</v>
      </c>
    </row>
    <row r="470" spans="2:65" s="11" customFormat="1" ht="29.85" customHeight="1">
      <c r="B470" s="188"/>
      <c r="C470" s="189"/>
      <c r="D470" s="202" t="s">
        <v>71</v>
      </c>
      <c r="E470" s="203" t="s">
        <v>623</v>
      </c>
      <c r="F470" s="203" t="s">
        <v>624</v>
      </c>
      <c r="G470" s="189"/>
      <c r="H470" s="189"/>
      <c r="I470" s="192"/>
      <c r="J470" s="204">
        <f>BK470</f>
        <v>0</v>
      </c>
      <c r="K470" s="189"/>
      <c r="L470" s="194"/>
      <c r="M470" s="195"/>
      <c r="N470" s="196"/>
      <c r="O470" s="196"/>
      <c r="P470" s="197">
        <f>P471</f>
        <v>0</v>
      </c>
      <c r="Q470" s="196"/>
      <c r="R470" s="197">
        <f>R471</f>
        <v>0</v>
      </c>
      <c r="S470" s="196"/>
      <c r="T470" s="198">
        <f>T471</f>
        <v>0</v>
      </c>
      <c r="AR470" s="199" t="s">
        <v>79</v>
      </c>
      <c r="AT470" s="200" t="s">
        <v>71</v>
      </c>
      <c r="AU470" s="200" t="s">
        <v>76</v>
      </c>
      <c r="AY470" s="199" t="s">
        <v>134</v>
      </c>
      <c r="BK470" s="201">
        <f>BK471</f>
        <v>0</v>
      </c>
    </row>
    <row r="471" spans="2:65" s="1" customFormat="1" ht="28.8" customHeight="1">
      <c r="B471" s="42"/>
      <c r="C471" s="205" t="s">
        <v>625</v>
      </c>
      <c r="D471" s="205" t="s">
        <v>137</v>
      </c>
      <c r="E471" s="206" t="s">
        <v>626</v>
      </c>
      <c r="F471" s="207" t="s">
        <v>627</v>
      </c>
      <c r="G471" s="208" t="s">
        <v>140</v>
      </c>
      <c r="H471" s="209">
        <v>7.2</v>
      </c>
      <c r="I471" s="210"/>
      <c r="J471" s="211">
        <f>ROUND(I471*H471,2)</f>
        <v>0</v>
      </c>
      <c r="K471" s="207" t="s">
        <v>21</v>
      </c>
      <c r="L471" s="62"/>
      <c r="M471" s="212" t="s">
        <v>21</v>
      </c>
      <c r="N471" s="282" t="s">
        <v>43</v>
      </c>
      <c r="O471" s="283"/>
      <c r="P471" s="284">
        <f>O471*H471</f>
        <v>0</v>
      </c>
      <c r="Q471" s="284">
        <v>0</v>
      </c>
      <c r="R471" s="284">
        <f>Q471*H471</f>
        <v>0</v>
      </c>
      <c r="S471" s="284">
        <v>0</v>
      </c>
      <c r="T471" s="285">
        <f>S471*H471</f>
        <v>0</v>
      </c>
      <c r="AR471" s="25" t="s">
        <v>280</v>
      </c>
      <c r="AT471" s="25" t="s">
        <v>137</v>
      </c>
      <c r="AU471" s="25" t="s">
        <v>79</v>
      </c>
      <c r="AY471" s="25" t="s">
        <v>134</v>
      </c>
      <c r="BE471" s="216">
        <f>IF(N471="základní",J471,0)</f>
        <v>0</v>
      </c>
      <c r="BF471" s="216">
        <f>IF(N471="snížená",J471,0)</f>
        <v>0</v>
      </c>
      <c r="BG471" s="216">
        <f>IF(N471="zákl. přenesená",J471,0)</f>
        <v>0</v>
      </c>
      <c r="BH471" s="216">
        <f>IF(N471="sníž. přenesená",J471,0)</f>
        <v>0</v>
      </c>
      <c r="BI471" s="216">
        <f>IF(N471="nulová",J471,0)</f>
        <v>0</v>
      </c>
      <c r="BJ471" s="25" t="s">
        <v>76</v>
      </c>
      <c r="BK471" s="216">
        <f>ROUND(I471*H471,2)</f>
        <v>0</v>
      </c>
      <c r="BL471" s="25" t="s">
        <v>280</v>
      </c>
      <c r="BM471" s="25" t="s">
        <v>628</v>
      </c>
    </row>
    <row r="472" spans="2:65" s="1" customFormat="1" ht="6.9" customHeight="1">
      <c r="B472" s="57"/>
      <c r="C472" s="58"/>
      <c r="D472" s="58"/>
      <c r="E472" s="58"/>
      <c r="F472" s="58"/>
      <c r="G472" s="58"/>
      <c r="H472" s="58"/>
      <c r="I472" s="149"/>
      <c r="J472" s="58"/>
      <c r="K472" s="58"/>
      <c r="L472" s="62"/>
    </row>
  </sheetData>
  <sheetProtection password="CC35" sheet="1" objects="1" scenarios="1" formatCells="0" formatColumns="0" formatRows="0" sort="0" autoFilter="0"/>
  <autoFilter ref="C93:K471"/>
  <mergeCells count="12">
    <mergeCell ref="G1:H1"/>
    <mergeCell ref="L2:V2"/>
    <mergeCell ref="E49:H49"/>
    <mergeCell ref="E51:H51"/>
    <mergeCell ref="E82:H82"/>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97"/>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2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2"/>
      <c r="B1" s="122"/>
      <c r="C1" s="122"/>
      <c r="D1" s="123" t="s">
        <v>1</v>
      </c>
      <c r="E1" s="122"/>
      <c r="F1" s="124" t="s">
        <v>91</v>
      </c>
      <c r="G1" s="413" t="s">
        <v>92</v>
      </c>
      <c r="H1" s="413"/>
      <c r="I1" s="125"/>
      <c r="J1" s="124" t="s">
        <v>93</v>
      </c>
      <c r="K1" s="123" t="s">
        <v>94</v>
      </c>
      <c r="L1" s="124" t="s">
        <v>95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405"/>
      <c r="M2" s="405"/>
      <c r="N2" s="405"/>
      <c r="O2" s="405"/>
      <c r="P2" s="405"/>
      <c r="Q2" s="405"/>
      <c r="R2" s="405"/>
      <c r="S2" s="405"/>
      <c r="T2" s="405"/>
      <c r="U2" s="405"/>
      <c r="V2" s="405"/>
      <c r="AT2" s="25" t="s">
        <v>90</v>
      </c>
    </row>
    <row r="3" spans="1:70" ht="6.9" customHeight="1">
      <c r="B3" s="26"/>
      <c r="C3" s="27"/>
      <c r="D3" s="27"/>
      <c r="E3" s="27"/>
      <c r="F3" s="27"/>
      <c r="G3" s="27"/>
      <c r="H3" s="27"/>
      <c r="I3" s="126"/>
      <c r="J3" s="27"/>
      <c r="K3" s="28"/>
      <c r="AT3" s="25" t="s">
        <v>79</v>
      </c>
    </row>
    <row r="4" spans="1:70" ht="36.9" customHeight="1">
      <c r="B4" s="29"/>
      <c r="C4" s="30"/>
      <c r="D4" s="31" t="s">
        <v>96</v>
      </c>
      <c r="E4" s="30"/>
      <c r="F4" s="30"/>
      <c r="G4" s="30"/>
      <c r="H4" s="30"/>
      <c r="I4" s="127"/>
      <c r="J4" s="30"/>
      <c r="K4" s="32"/>
      <c r="M4" s="33" t="s">
        <v>12</v>
      </c>
      <c r="AT4" s="25" t="s">
        <v>6</v>
      </c>
    </row>
    <row r="5" spans="1:70" ht="6.9" customHeight="1">
      <c r="B5" s="29"/>
      <c r="C5" s="30"/>
      <c r="D5" s="30"/>
      <c r="E5" s="30"/>
      <c r="F5" s="30"/>
      <c r="G5" s="30"/>
      <c r="H5" s="30"/>
      <c r="I5" s="127"/>
      <c r="J5" s="30"/>
      <c r="K5" s="32"/>
    </row>
    <row r="6" spans="1:70" ht="13.2">
      <c r="B6" s="29"/>
      <c r="C6" s="30"/>
      <c r="D6" s="38" t="s">
        <v>18</v>
      </c>
      <c r="E6" s="30"/>
      <c r="F6" s="30"/>
      <c r="G6" s="30"/>
      <c r="H6" s="30"/>
      <c r="I6" s="127"/>
      <c r="J6" s="30"/>
      <c r="K6" s="32"/>
    </row>
    <row r="7" spans="1:70" ht="20.399999999999999" customHeight="1">
      <c r="B7" s="29"/>
      <c r="C7" s="30"/>
      <c r="D7" s="30"/>
      <c r="E7" s="406" t="str">
        <f>'Rekapitulace stavby'!K6</f>
        <v>Výměna oken a dveří v objektu Volgogradská 32a, Ostrava-Zábřeh - budova A</v>
      </c>
      <c r="F7" s="407"/>
      <c r="G7" s="407"/>
      <c r="H7" s="407"/>
      <c r="I7" s="127"/>
      <c r="J7" s="30"/>
      <c r="K7" s="32"/>
    </row>
    <row r="8" spans="1:70" ht="13.2">
      <c r="B8" s="29"/>
      <c r="C8" s="30"/>
      <c r="D8" s="38" t="s">
        <v>97</v>
      </c>
      <c r="E8" s="30"/>
      <c r="F8" s="30"/>
      <c r="G8" s="30"/>
      <c r="H8" s="30"/>
      <c r="I8" s="127"/>
      <c r="J8" s="30"/>
      <c r="K8" s="32"/>
    </row>
    <row r="9" spans="1:70" s="1" customFormat="1" ht="20.399999999999999" customHeight="1">
      <c r="B9" s="42"/>
      <c r="C9" s="43"/>
      <c r="D9" s="43"/>
      <c r="E9" s="406" t="s">
        <v>629</v>
      </c>
      <c r="F9" s="408"/>
      <c r="G9" s="408"/>
      <c r="H9" s="408"/>
      <c r="I9" s="128"/>
      <c r="J9" s="43"/>
      <c r="K9" s="46"/>
    </row>
    <row r="10" spans="1:70" s="1" customFormat="1" ht="13.2">
      <c r="B10" s="42"/>
      <c r="C10" s="43"/>
      <c r="D10" s="38" t="s">
        <v>99</v>
      </c>
      <c r="E10" s="43"/>
      <c r="F10" s="43"/>
      <c r="G10" s="43"/>
      <c r="H10" s="43"/>
      <c r="I10" s="128"/>
      <c r="J10" s="43"/>
      <c r="K10" s="46"/>
    </row>
    <row r="11" spans="1:70" s="1" customFormat="1" ht="36.9" customHeight="1">
      <c r="B11" s="42"/>
      <c r="C11" s="43"/>
      <c r="D11" s="43"/>
      <c r="E11" s="409" t="s">
        <v>630</v>
      </c>
      <c r="F11" s="408"/>
      <c r="G11" s="408"/>
      <c r="H11" s="408"/>
      <c r="I11" s="128"/>
      <c r="J11" s="43"/>
      <c r="K11" s="46"/>
    </row>
    <row r="12" spans="1:70" s="1" customFormat="1" ht="12">
      <c r="B12" s="42"/>
      <c r="C12" s="43"/>
      <c r="D12" s="43"/>
      <c r="E12" s="43"/>
      <c r="F12" s="43"/>
      <c r="G12" s="43"/>
      <c r="H12" s="43"/>
      <c r="I12" s="128"/>
      <c r="J12" s="43"/>
      <c r="K12" s="46"/>
    </row>
    <row r="13" spans="1:70" s="1" customFormat="1" ht="14.4" customHeight="1">
      <c r="B13" s="42"/>
      <c r="C13" s="43"/>
      <c r="D13" s="38" t="s">
        <v>20</v>
      </c>
      <c r="E13" s="43"/>
      <c r="F13" s="36" t="s">
        <v>21</v>
      </c>
      <c r="G13" s="43"/>
      <c r="H13" s="43"/>
      <c r="I13" s="129" t="s">
        <v>22</v>
      </c>
      <c r="J13" s="36" t="s">
        <v>21</v>
      </c>
      <c r="K13" s="46"/>
    </row>
    <row r="14" spans="1:70" s="1" customFormat="1" ht="14.4" customHeight="1">
      <c r="B14" s="42"/>
      <c r="C14" s="43"/>
      <c r="D14" s="38" t="s">
        <v>23</v>
      </c>
      <c r="E14" s="43"/>
      <c r="F14" s="36" t="s">
        <v>24</v>
      </c>
      <c r="G14" s="43"/>
      <c r="H14" s="43"/>
      <c r="I14" s="129" t="s">
        <v>25</v>
      </c>
      <c r="J14" s="130" t="str">
        <f>'Rekapitulace stavby'!AN8</f>
        <v>10.4.2017</v>
      </c>
      <c r="K14" s="46"/>
    </row>
    <row r="15" spans="1:70" s="1" customFormat="1" ht="10.8" customHeight="1">
      <c r="B15" s="42"/>
      <c r="C15" s="43"/>
      <c r="D15" s="43"/>
      <c r="E15" s="43"/>
      <c r="F15" s="43"/>
      <c r="G15" s="43"/>
      <c r="H15" s="43"/>
      <c r="I15" s="128"/>
      <c r="J15" s="43"/>
      <c r="K15" s="46"/>
    </row>
    <row r="16" spans="1:70" s="1" customFormat="1" ht="14.4"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 customHeight="1">
      <c r="B18" s="42"/>
      <c r="C18" s="43"/>
      <c r="D18" s="43"/>
      <c r="E18" s="43"/>
      <c r="F18" s="43"/>
      <c r="G18" s="43"/>
      <c r="H18" s="43"/>
      <c r="I18" s="128"/>
      <c r="J18" s="43"/>
      <c r="K18" s="46"/>
    </row>
    <row r="19" spans="2:11" s="1" customFormat="1" ht="14.4"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 customHeight="1">
      <c r="B21" s="42"/>
      <c r="C21" s="43"/>
      <c r="D21" s="43"/>
      <c r="E21" s="43"/>
      <c r="F21" s="43"/>
      <c r="G21" s="43"/>
      <c r="H21" s="43"/>
      <c r="I21" s="128"/>
      <c r="J21" s="43"/>
      <c r="K21" s="46"/>
    </row>
    <row r="22" spans="2:11" s="1" customFormat="1" ht="14.4"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 customHeight="1">
      <c r="B24" s="42"/>
      <c r="C24" s="43"/>
      <c r="D24" s="43"/>
      <c r="E24" s="43"/>
      <c r="F24" s="43"/>
      <c r="G24" s="43"/>
      <c r="H24" s="43"/>
      <c r="I24" s="128"/>
      <c r="J24" s="43"/>
      <c r="K24" s="46"/>
    </row>
    <row r="25" spans="2:11" s="1" customFormat="1" ht="14.4" customHeight="1">
      <c r="B25" s="42"/>
      <c r="C25" s="43"/>
      <c r="D25" s="38" t="s">
        <v>36</v>
      </c>
      <c r="E25" s="43"/>
      <c r="F25" s="43"/>
      <c r="G25" s="43"/>
      <c r="H25" s="43"/>
      <c r="I25" s="128"/>
      <c r="J25" s="43"/>
      <c r="K25" s="46"/>
    </row>
    <row r="26" spans="2:11" s="7" customFormat="1" ht="20.399999999999999" customHeight="1">
      <c r="B26" s="131"/>
      <c r="C26" s="132"/>
      <c r="D26" s="132"/>
      <c r="E26" s="371" t="s">
        <v>21</v>
      </c>
      <c r="F26" s="371"/>
      <c r="G26" s="371"/>
      <c r="H26" s="371"/>
      <c r="I26" s="133"/>
      <c r="J26" s="132"/>
      <c r="K26" s="134"/>
    </row>
    <row r="27" spans="2:11" s="1" customFormat="1" ht="6.9" customHeight="1">
      <c r="B27" s="42"/>
      <c r="C27" s="43"/>
      <c r="D27" s="43"/>
      <c r="E27" s="43"/>
      <c r="F27" s="43"/>
      <c r="G27" s="43"/>
      <c r="H27" s="43"/>
      <c r="I27" s="128"/>
      <c r="J27" s="43"/>
      <c r="K27" s="46"/>
    </row>
    <row r="28" spans="2:11" s="1" customFormat="1" ht="6.9"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ROUND(J87,2)</f>
        <v>0</v>
      </c>
      <c r="K29" s="46"/>
    </row>
    <row r="30" spans="2:11" s="1" customFormat="1" ht="6.9" customHeight="1">
      <c r="B30" s="42"/>
      <c r="C30" s="43"/>
      <c r="D30" s="86"/>
      <c r="E30" s="86"/>
      <c r="F30" s="86"/>
      <c r="G30" s="86"/>
      <c r="H30" s="86"/>
      <c r="I30" s="135"/>
      <c r="J30" s="86"/>
      <c r="K30" s="136"/>
    </row>
    <row r="31" spans="2:11" s="1" customFormat="1" ht="14.4" customHeight="1">
      <c r="B31" s="42"/>
      <c r="C31" s="43"/>
      <c r="D31" s="43"/>
      <c r="E31" s="43"/>
      <c r="F31" s="47" t="s">
        <v>40</v>
      </c>
      <c r="G31" s="43"/>
      <c r="H31" s="43"/>
      <c r="I31" s="139" t="s">
        <v>39</v>
      </c>
      <c r="J31" s="47" t="s">
        <v>41</v>
      </c>
      <c r="K31" s="46"/>
    </row>
    <row r="32" spans="2:11" s="1" customFormat="1" ht="14.4" customHeight="1">
      <c r="B32" s="42"/>
      <c r="C32" s="43"/>
      <c r="D32" s="50" t="s">
        <v>42</v>
      </c>
      <c r="E32" s="50" t="s">
        <v>43</v>
      </c>
      <c r="F32" s="140">
        <f>ROUND(SUM(BE87:BE96), 2)</f>
        <v>0</v>
      </c>
      <c r="G32" s="43"/>
      <c r="H32" s="43"/>
      <c r="I32" s="141">
        <v>0.21</v>
      </c>
      <c r="J32" s="140">
        <f>ROUND(ROUND((SUM(BE87:BE96)), 2)*I32, 2)</f>
        <v>0</v>
      </c>
      <c r="K32" s="46"/>
    </row>
    <row r="33" spans="2:11" s="1" customFormat="1" ht="14.4" customHeight="1">
      <c r="B33" s="42"/>
      <c r="C33" s="43"/>
      <c r="D33" s="43"/>
      <c r="E33" s="50" t="s">
        <v>44</v>
      </c>
      <c r="F33" s="140">
        <f>ROUND(SUM(BF87:BF96), 2)</f>
        <v>0</v>
      </c>
      <c r="G33" s="43"/>
      <c r="H33" s="43"/>
      <c r="I33" s="141">
        <v>0.15</v>
      </c>
      <c r="J33" s="140">
        <f>ROUND(ROUND((SUM(BF87:BF96)), 2)*I33, 2)</f>
        <v>0</v>
      </c>
      <c r="K33" s="46"/>
    </row>
    <row r="34" spans="2:11" s="1" customFormat="1" ht="14.4" hidden="1" customHeight="1">
      <c r="B34" s="42"/>
      <c r="C34" s="43"/>
      <c r="D34" s="43"/>
      <c r="E34" s="50" t="s">
        <v>45</v>
      </c>
      <c r="F34" s="140">
        <f>ROUND(SUM(BG87:BG96), 2)</f>
        <v>0</v>
      </c>
      <c r="G34" s="43"/>
      <c r="H34" s="43"/>
      <c r="I34" s="141">
        <v>0.21</v>
      </c>
      <c r="J34" s="140">
        <v>0</v>
      </c>
      <c r="K34" s="46"/>
    </row>
    <row r="35" spans="2:11" s="1" customFormat="1" ht="14.4" hidden="1" customHeight="1">
      <c r="B35" s="42"/>
      <c r="C35" s="43"/>
      <c r="D35" s="43"/>
      <c r="E35" s="50" t="s">
        <v>46</v>
      </c>
      <c r="F35" s="140">
        <f>ROUND(SUM(BH87:BH96), 2)</f>
        <v>0</v>
      </c>
      <c r="G35" s="43"/>
      <c r="H35" s="43"/>
      <c r="I35" s="141">
        <v>0.15</v>
      </c>
      <c r="J35" s="140">
        <v>0</v>
      </c>
      <c r="K35" s="46"/>
    </row>
    <row r="36" spans="2:11" s="1" customFormat="1" ht="14.4" hidden="1" customHeight="1">
      <c r="B36" s="42"/>
      <c r="C36" s="43"/>
      <c r="D36" s="43"/>
      <c r="E36" s="50" t="s">
        <v>47</v>
      </c>
      <c r="F36" s="140">
        <f>ROUND(SUM(BI87:BI96), 2)</f>
        <v>0</v>
      </c>
      <c r="G36" s="43"/>
      <c r="H36" s="43"/>
      <c r="I36" s="141">
        <v>0</v>
      </c>
      <c r="J36" s="140">
        <v>0</v>
      </c>
      <c r="K36" s="46"/>
    </row>
    <row r="37" spans="2:11" s="1" customFormat="1" ht="6.9"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 customHeight="1">
      <c r="B39" s="57"/>
      <c r="C39" s="58"/>
      <c r="D39" s="58"/>
      <c r="E39" s="58"/>
      <c r="F39" s="58"/>
      <c r="G39" s="58"/>
      <c r="H39" s="58"/>
      <c r="I39" s="149"/>
      <c r="J39" s="58"/>
      <c r="K39" s="59"/>
    </row>
    <row r="43" spans="2:11" s="1" customFormat="1" ht="6.9" customHeight="1">
      <c r="B43" s="150"/>
      <c r="C43" s="151"/>
      <c r="D43" s="151"/>
      <c r="E43" s="151"/>
      <c r="F43" s="151"/>
      <c r="G43" s="151"/>
      <c r="H43" s="151"/>
      <c r="I43" s="152"/>
      <c r="J43" s="151"/>
      <c r="K43" s="153"/>
    </row>
    <row r="44" spans="2:11" s="1" customFormat="1" ht="36.9" customHeight="1">
      <c r="B44" s="42"/>
      <c r="C44" s="31" t="s">
        <v>101</v>
      </c>
      <c r="D44" s="43"/>
      <c r="E44" s="43"/>
      <c r="F44" s="43"/>
      <c r="G44" s="43"/>
      <c r="H44" s="43"/>
      <c r="I44" s="128"/>
      <c r="J44" s="43"/>
      <c r="K44" s="46"/>
    </row>
    <row r="45" spans="2:11" s="1" customFormat="1" ht="6.9" customHeight="1">
      <c r="B45" s="42"/>
      <c r="C45" s="43"/>
      <c r="D45" s="43"/>
      <c r="E45" s="43"/>
      <c r="F45" s="43"/>
      <c r="G45" s="43"/>
      <c r="H45" s="43"/>
      <c r="I45" s="128"/>
      <c r="J45" s="43"/>
      <c r="K45" s="46"/>
    </row>
    <row r="46" spans="2:11" s="1" customFormat="1" ht="14.4" customHeight="1">
      <c r="B46" s="42"/>
      <c r="C46" s="38" t="s">
        <v>18</v>
      </c>
      <c r="D46" s="43"/>
      <c r="E46" s="43"/>
      <c r="F46" s="43"/>
      <c r="G46" s="43"/>
      <c r="H46" s="43"/>
      <c r="I46" s="128"/>
      <c r="J46" s="43"/>
      <c r="K46" s="46"/>
    </row>
    <row r="47" spans="2:11" s="1" customFormat="1" ht="20.399999999999999" customHeight="1">
      <c r="B47" s="42"/>
      <c r="C47" s="43"/>
      <c r="D47" s="43"/>
      <c r="E47" s="406" t="str">
        <f>E7</f>
        <v>Výměna oken a dveří v objektu Volgogradská 32a, Ostrava-Zábřeh - budova A</v>
      </c>
      <c r="F47" s="407"/>
      <c r="G47" s="407"/>
      <c r="H47" s="407"/>
      <c r="I47" s="128"/>
      <c r="J47" s="43"/>
      <c r="K47" s="46"/>
    </row>
    <row r="48" spans="2:11" ht="13.2">
      <c r="B48" s="29"/>
      <c r="C48" s="38" t="s">
        <v>97</v>
      </c>
      <c r="D48" s="30"/>
      <c r="E48" s="30"/>
      <c r="F48" s="30"/>
      <c r="G48" s="30"/>
      <c r="H48" s="30"/>
      <c r="I48" s="127"/>
      <c r="J48" s="30"/>
      <c r="K48" s="32"/>
    </row>
    <row r="49" spans="2:47" s="1" customFormat="1" ht="20.399999999999999" customHeight="1">
      <c r="B49" s="42"/>
      <c r="C49" s="43"/>
      <c r="D49" s="43"/>
      <c r="E49" s="406" t="s">
        <v>629</v>
      </c>
      <c r="F49" s="408"/>
      <c r="G49" s="408"/>
      <c r="H49" s="408"/>
      <c r="I49" s="128"/>
      <c r="J49" s="43"/>
      <c r="K49" s="46"/>
    </row>
    <row r="50" spans="2:47" s="1" customFormat="1" ht="14.4" customHeight="1">
      <c r="B50" s="42"/>
      <c r="C50" s="38" t="s">
        <v>99</v>
      </c>
      <c r="D50" s="43"/>
      <c r="E50" s="43"/>
      <c r="F50" s="43"/>
      <c r="G50" s="43"/>
      <c r="H50" s="43"/>
      <c r="I50" s="128"/>
      <c r="J50" s="43"/>
      <c r="K50" s="46"/>
    </row>
    <row r="51" spans="2:47" s="1" customFormat="1" ht="22.2" customHeight="1">
      <c r="B51" s="42"/>
      <c r="C51" s="43"/>
      <c r="D51" s="43"/>
      <c r="E51" s="409" t="str">
        <f>E11</f>
        <v xml:space="preserve">2.1 - Soupis prací - Vedlejší a ostatní náklady  </v>
      </c>
      <c r="F51" s="408"/>
      <c r="G51" s="408"/>
      <c r="H51" s="408"/>
      <c r="I51" s="128"/>
      <c r="J51" s="43"/>
      <c r="K51" s="46"/>
    </row>
    <row r="52" spans="2:47" s="1" customFormat="1" ht="6.9"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10.4.2017</v>
      </c>
      <c r="K53" s="46"/>
    </row>
    <row r="54" spans="2:47" s="1" customFormat="1" ht="6.9" customHeight="1">
      <c r="B54" s="42"/>
      <c r="C54" s="43"/>
      <c r="D54" s="43"/>
      <c r="E54" s="43"/>
      <c r="F54" s="43"/>
      <c r="G54" s="43"/>
      <c r="H54" s="43"/>
      <c r="I54" s="128"/>
      <c r="J54" s="43"/>
      <c r="K54" s="46"/>
    </row>
    <row r="55" spans="2:47" s="1" customFormat="1" ht="13.2">
      <c r="B55" s="42"/>
      <c r="C55" s="38" t="s">
        <v>27</v>
      </c>
      <c r="D55" s="43"/>
      <c r="E55" s="43"/>
      <c r="F55" s="36" t="str">
        <f>E17</f>
        <v>SMO Ostrava, Městský obvod Ostrava.Jih</v>
      </c>
      <c r="G55" s="43"/>
      <c r="H55" s="43"/>
      <c r="I55" s="129" t="s">
        <v>33</v>
      </c>
      <c r="J55" s="36" t="str">
        <f>E23</f>
        <v>Ing. Jaromír Provazník</v>
      </c>
      <c r="K55" s="46"/>
    </row>
    <row r="56" spans="2:47" s="1" customFormat="1" ht="14.4"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102</v>
      </c>
      <c r="D58" s="142"/>
      <c r="E58" s="142"/>
      <c r="F58" s="142"/>
      <c r="G58" s="142"/>
      <c r="H58" s="142"/>
      <c r="I58" s="155"/>
      <c r="J58" s="156" t="s">
        <v>103</v>
      </c>
      <c r="K58" s="157"/>
    </row>
    <row r="59" spans="2:47" s="1" customFormat="1" ht="10.35" customHeight="1">
      <c r="B59" s="42"/>
      <c r="C59" s="43"/>
      <c r="D59" s="43"/>
      <c r="E59" s="43"/>
      <c r="F59" s="43"/>
      <c r="G59" s="43"/>
      <c r="H59" s="43"/>
      <c r="I59" s="128"/>
      <c r="J59" s="43"/>
      <c r="K59" s="46"/>
    </row>
    <row r="60" spans="2:47" s="1" customFormat="1" ht="29.25" customHeight="1">
      <c r="B60" s="42"/>
      <c r="C60" s="158" t="s">
        <v>104</v>
      </c>
      <c r="D60" s="43"/>
      <c r="E60" s="43"/>
      <c r="F60" s="43"/>
      <c r="G60" s="43"/>
      <c r="H60" s="43"/>
      <c r="I60" s="128"/>
      <c r="J60" s="138">
        <f>J87</f>
        <v>0</v>
      </c>
      <c r="K60" s="46"/>
      <c r="AU60" s="25" t="s">
        <v>105</v>
      </c>
    </row>
    <row r="61" spans="2:47" s="8" customFormat="1" ht="24.9" customHeight="1">
      <c r="B61" s="159"/>
      <c r="C61" s="160"/>
      <c r="D61" s="161" t="s">
        <v>631</v>
      </c>
      <c r="E61" s="162"/>
      <c r="F61" s="162"/>
      <c r="G61" s="162"/>
      <c r="H61" s="162"/>
      <c r="I61" s="163"/>
      <c r="J61" s="164">
        <f>J88</f>
        <v>0</v>
      </c>
      <c r="K61" s="165"/>
    </row>
    <row r="62" spans="2:47" s="9" customFormat="1" ht="19.95" customHeight="1">
      <c r="B62" s="166"/>
      <c r="C62" s="167"/>
      <c r="D62" s="168" t="s">
        <v>632</v>
      </c>
      <c r="E62" s="169"/>
      <c r="F62" s="169"/>
      <c r="G62" s="169"/>
      <c r="H62" s="169"/>
      <c r="I62" s="170"/>
      <c r="J62" s="171">
        <f>J89</f>
        <v>0</v>
      </c>
      <c r="K62" s="172"/>
    </row>
    <row r="63" spans="2:47" s="9" customFormat="1" ht="19.95" customHeight="1">
      <c r="B63" s="166"/>
      <c r="C63" s="167"/>
      <c r="D63" s="168" t="s">
        <v>633</v>
      </c>
      <c r="E63" s="169"/>
      <c r="F63" s="169"/>
      <c r="G63" s="169"/>
      <c r="H63" s="169"/>
      <c r="I63" s="170"/>
      <c r="J63" s="171">
        <f>J91</f>
        <v>0</v>
      </c>
      <c r="K63" s="172"/>
    </row>
    <row r="64" spans="2:47" s="9" customFormat="1" ht="19.95" customHeight="1">
      <c r="B64" s="166"/>
      <c r="C64" s="167"/>
      <c r="D64" s="168" t="s">
        <v>634</v>
      </c>
      <c r="E64" s="169"/>
      <c r="F64" s="169"/>
      <c r="G64" s="169"/>
      <c r="H64" s="169"/>
      <c r="I64" s="170"/>
      <c r="J64" s="171">
        <f>J93</f>
        <v>0</v>
      </c>
      <c r="K64" s="172"/>
    </row>
    <row r="65" spans="2:12" s="9" customFormat="1" ht="19.95" customHeight="1">
      <c r="B65" s="166"/>
      <c r="C65" s="167"/>
      <c r="D65" s="168" t="s">
        <v>635</v>
      </c>
      <c r="E65" s="169"/>
      <c r="F65" s="169"/>
      <c r="G65" s="169"/>
      <c r="H65" s="169"/>
      <c r="I65" s="170"/>
      <c r="J65" s="171">
        <f>J95</f>
        <v>0</v>
      </c>
      <c r="K65" s="172"/>
    </row>
    <row r="66" spans="2:12" s="1" customFormat="1" ht="21.75" customHeight="1">
      <c r="B66" s="42"/>
      <c r="C66" s="43"/>
      <c r="D66" s="43"/>
      <c r="E66" s="43"/>
      <c r="F66" s="43"/>
      <c r="G66" s="43"/>
      <c r="H66" s="43"/>
      <c r="I66" s="128"/>
      <c r="J66" s="43"/>
      <c r="K66" s="46"/>
    </row>
    <row r="67" spans="2:12" s="1" customFormat="1" ht="6.9" customHeight="1">
      <c r="B67" s="57"/>
      <c r="C67" s="58"/>
      <c r="D67" s="58"/>
      <c r="E67" s="58"/>
      <c r="F67" s="58"/>
      <c r="G67" s="58"/>
      <c r="H67" s="58"/>
      <c r="I67" s="149"/>
      <c r="J67" s="58"/>
      <c r="K67" s="59"/>
    </row>
    <row r="71" spans="2:12" s="1" customFormat="1" ht="6.9" customHeight="1">
      <c r="B71" s="60"/>
      <c r="C71" s="61"/>
      <c r="D71" s="61"/>
      <c r="E71" s="61"/>
      <c r="F71" s="61"/>
      <c r="G71" s="61"/>
      <c r="H71" s="61"/>
      <c r="I71" s="152"/>
      <c r="J71" s="61"/>
      <c r="K71" s="61"/>
      <c r="L71" s="62"/>
    </row>
    <row r="72" spans="2:12" s="1" customFormat="1" ht="36.9" customHeight="1">
      <c r="B72" s="42"/>
      <c r="C72" s="63" t="s">
        <v>118</v>
      </c>
      <c r="D72" s="64"/>
      <c r="E72" s="64"/>
      <c r="F72" s="64"/>
      <c r="G72" s="64"/>
      <c r="H72" s="64"/>
      <c r="I72" s="173"/>
      <c r="J72" s="64"/>
      <c r="K72" s="64"/>
      <c r="L72" s="62"/>
    </row>
    <row r="73" spans="2:12" s="1" customFormat="1" ht="6.9" customHeight="1">
      <c r="B73" s="42"/>
      <c r="C73" s="64"/>
      <c r="D73" s="64"/>
      <c r="E73" s="64"/>
      <c r="F73" s="64"/>
      <c r="G73" s="64"/>
      <c r="H73" s="64"/>
      <c r="I73" s="173"/>
      <c r="J73" s="64"/>
      <c r="K73" s="64"/>
      <c r="L73" s="62"/>
    </row>
    <row r="74" spans="2:12" s="1" customFormat="1" ht="14.4" customHeight="1">
      <c r="B74" s="42"/>
      <c r="C74" s="66" t="s">
        <v>18</v>
      </c>
      <c r="D74" s="64"/>
      <c r="E74" s="64"/>
      <c r="F74" s="64"/>
      <c r="G74" s="64"/>
      <c r="H74" s="64"/>
      <c r="I74" s="173"/>
      <c r="J74" s="64"/>
      <c r="K74" s="64"/>
      <c r="L74" s="62"/>
    </row>
    <row r="75" spans="2:12" s="1" customFormat="1" ht="20.399999999999999" customHeight="1">
      <c r="B75" s="42"/>
      <c r="C75" s="64"/>
      <c r="D75" s="64"/>
      <c r="E75" s="410" t="str">
        <f>E7</f>
        <v>Výměna oken a dveří v objektu Volgogradská 32a, Ostrava-Zábřeh - budova A</v>
      </c>
      <c r="F75" s="411"/>
      <c r="G75" s="411"/>
      <c r="H75" s="411"/>
      <c r="I75" s="173"/>
      <c r="J75" s="64"/>
      <c r="K75" s="64"/>
      <c r="L75" s="62"/>
    </row>
    <row r="76" spans="2:12" ht="13.2">
      <c r="B76" s="29"/>
      <c r="C76" s="66" t="s">
        <v>97</v>
      </c>
      <c r="D76" s="174"/>
      <c r="E76" s="174"/>
      <c r="F76" s="174"/>
      <c r="G76" s="174"/>
      <c r="H76" s="174"/>
      <c r="J76" s="174"/>
      <c r="K76" s="174"/>
      <c r="L76" s="175"/>
    </row>
    <row r="77" spans="2:12" s="1" customFormat="1" ht="20.399999999999999" customHeight="1">
      <c r="B77" s="42"/>
      <c r="C77" s="64"/>
      <c r="D77" s="64"/>
      <c r="E77" s="410" t="s">
        <v>629</v>
      </c>
      <c r="F77" s="412"/>
      <c r="G77" s="412"/>
      <c r="H77" s="412"/>
      <c r="I77" s="173"/>
      <c r="J77" s="64"/>
      <c r="K77" s="64"/>
      <c r="L77" s="62"/>
    </row>
    <row r="78" spans="2:12" s="1" customFormat="1" ht="14.4" customHeight="1">
      <c r="B78" s="42"/>
      <c r="C78" s="66" t="s">
        <v>99</v>
      </c>
      <c r="D78" s="64"/>
      <c r="E78" s="64"/>
      <c r="F78" s="64"/>
      <c r="G78" s="64"/>
      <c r="H78" s="64"/>
      <c r="I78" s="173"/>
      <c r="J78" s="64"/>
      <c r="K78" s="64"/>
      <c r="L78" s="62"/>
    </row>
    <row r="79" spans="2:12" s="1" customFormat="1" ht="22.2" customHeight="1">
      <c r="B79" s="42"/>
      <c r="C79" s="64"/>
      <c r="D79" s="64"/>
      <c r="E79" s="382" t="str">
        <f>E11</f>
        <v xml:space="preserve">2.1 - Soupis prací - Vedlejší a ostatní náklady  </v>
      </c>
      <c r="F79" s="412"/>
      <c r="G79" s="412"/>
      <c r="H79" s="412"/>
      <c r="I79" s="173"/>
      <c r="J79" s="64"/>
      <c r="K79" s="64"/>
      <c r="L79" s="62"/>
    </row>
    <row r="80" spans="2:12" s="1" customFormat="1" ht="6.9" customHeight="1">
      <c r="B80" s="42"/>
      <c r="C80" s="64"/>
      <c r="D80" s="64"/>
      <c r="E80" s="64"/>
      <c r="F80" s="64"/>
      <c r="G80" s="64"/>
      <c r="H80" s="64"/>
      <c r="I80" s="173"/>
      <c r="J80" s="64"/>
      <c r="K80" s="64"/>
      <c r="L80" s="62"/>
    </row>
    <row r="81" spans="2:65" s="1" customFormat="1" ht="18" customHeight="1">
      <c r="B81" s="42"/>
      <c r="C81" s="66" t="s">
        <v>23</v>
      </c>
      <c r="D81" s="64"/>
      <c r="E81" s="64"/>
      <c r="F81" s="176" t="str">
        <f>F14</f>
        <v xml:space="preserve"> </v>
      </c>
      <c r="G81" s="64"/>
      <c r="H81" s="64"/>
      <c r="I81" s="177" t="s">
        <v>25</v>
      </c>
      <c r="J81" s="74" t="str">
        <f>IF(J14="","",J14)</f>
        <v>10.4.2017</v>
      </c>
      <c r="K81" s="64"/>
      <c r="L81" s="62"/>
    </row>
    <row r="82" spans="2:65" s="1" customFormat="1" ht="6.9" customHeight="1">
      <c r="B82" s="42"/>
      <c r="C82" s="64"/>
      <c r="D82" s="64"/>
      <c r="E82" s="64"/>
      <c r="F82" s="64"/>
      <c r="G82" s="64"/>
      <c r="H82" s="64"/>
      <c r="I82" s="173"/>
      <c r="J82" s="64"/>
      <c r="K82" s="64"/>
      <c r="L82" s="62"/>
    </row>
    <row r="83" spans="2:65" s="1" customFormat="1" ht="13.2">
      <c r="B83" s="42"/>
      <c r="C83" s="66" t="s">
        <v>27</v>
      </c>
      <c r="D83" s="64"/>
      <c r="E83" s="64"/>
      <c r="F83" s="176" t="str">
        <f>E17</f>
        <v>SMO Ostrava, Městský obvod Ostrava.Jih</v>
      </c>
      <c r="G83" s="64"/>
      <c r="H83" s="64"/>
      <c r="I83" s="177" t="s">
        <v>33</v>
      </c>
      <c r="J83" s="176" t="str">
        <f>E23</f>
        <v>Ing. Jaromír Provazník</v>
      </c>
      <c r="K83" s="64"/>
      <c r="L83" s="62"/>
    </row>
    <row r="84" spans="2:65" s="1" customFormat="1" ht="14.4" customHeight="1">
      <c r="B84" s="42"/>
      <c r="C84" s="66" t="s">
        <v>31</v>
      </c>
      <c r="D84" s="64"/>
      <c r="E84" s="64"/>
      <c r="F84" s="176" t="str">
        <f>IF(E20="","",E20)</f>
        <v/>
      </c>
      <c r="G84" s="64"/>
      <c r="H84" s="64"/>
      <c r="I84" s="173"/>
      <c r="J84" s="64"/>
      <c r="K84" s="64"/>
      <c r="L84" s="62"/>
    </row>
    <row r="85" spans="2:65" s="1" customFormat="1" ht="10.35" customHeight="1">
      <c r="B85" s="42"/>
      <c r="C85" s="64"/>
      <c r="D85" s="64"/>
      <c r="E85" s="64"/>
      <c r="F85" s="64"/>
      <c r="G85" s="64"/>
      <c r="H85" s="64"/>
      <c r="I85" s="173"/>
      <c r="J85" s="64"/>
      <c r="K85" s="64"/>
      <c r="L85" s="62"/>
    </row>
    <row r="86" spans="2:65" s="10" customFormat="1" ht="29.25" customHeight="1">
      <c r="B86" s="178"/>
      <c r="C86" s="179" t="s">
        <v>119</v>
      </c>
      <c r="D86" s="180" t="s">
        <v>57</v>
      </c>
      <c r="E86" s="180" t="s">
        <v>53</v>
      </c>
      <c r="F86" s="180" t="s">
        <v>120</v>
      </c>
      <c r="G86" s="180" t="s">
        <v>121</v>
      </c>
      <c r="H86" s="180" t="s">
        <v>122</v>
      </c>
      <c r="I86" s="181" t="s">
        <v>123</v>
      </c>
      <c r="J86" s="180" t="s">
        <v>103</v>
      </c>
      <c r="K86" s="182" t="s">
        <v>124</v>
      </c>
      <c r="L86" s="183"/>
      <c r="M86" s="82" t="s">
        <v>125</v>
      </c>
      <c r="N86" s="83" t="s">
        <v>42</v>
      </c>
      <c r="O86" s="83" t="s">
        <v>126</v>
      </c>
      <c r="P86" s="83" t="s">
        <v>127</v>
      </c>
      <c r="Q86" s="83" t="s">
        <v>128</v>
      </c>
      <c r="R86" s="83" t="s">
        <v>129</v>
      </c>
      <c r="S86" s="83" t="s">
        <v>130</v>
      </c>
      <c r="T86" s="84" t="s">
        <v>131</v>
      </c>
    </row>
    <row r="87" spans="2:65" s="1" customFormat="1" ht="29.25" customHeight="1">
      <c r="B87" s="42"/>
      <c r="C87" s="88" t="s">
        <v>104</v>
      </c>
      <c r="D87" s="64"/>
      <c r="E87" s="64"/>
      <c r="F87" s="64"/>
      <c r="G87" s="64"/>
      <c r="H87" s="64"/>
      <c r="I87" s="173"/>
      <c r="J87" s="184">
        <f>BK87</f>
        <v>0</v>
      </c>
      <c r="K87" s="64"/>
      <c r="L87" s="62"/>
      <c r="M87" s="85"/>
      <c r="N87" s="86"/>
      <c r="O87" s="86"/>
      <c r="P87" s="185">
        <f>P88</f>
        <v>0</v>
      </c>
      <c r="Q87" s="86"/>
      <c r="R87" s="185">
        <f>R88</f>
        <v>0</v>
      </c>
      <c r="S87" s="86"/>
      <c r="T87" s="186">
        <f>T88</f>
        <v>0</v>
      </c>
      <c r="AT87" s="25" t="s">
        <v>71</v>
      </c>
      <c r="AU87" s="25" t="s">
        <v>105</v>
      </c>
      <c r="BK87" s="187">
        <f>BK88</f>
        <v>0</v>
      </c>
    </row>
    <row r="88" spans="2:65" s="11" customFormat="1" ht="37.35" customHeight="1">
      <c r="B88" s="188"/>
      <c r="C88" s="189"/>
      <c r="D88" s="190" t="s">
        <v>71</v>
      </c>
      <c r="E88" s="191" t="s">
        <v>636</v>
      </c>
      <c r="F88" s="191" t="s">
        <v>637</v>
      </c>
      <c r="G88" s="189"/>
      <c r="H88" s="189"/>
      <c r="I88" s="192"/>
      <c r="J88" s="193">
        <f>BK88</f>
        <v>0</v>
      </c>
      <c r="K88" s="189"/>
      <c r="L88" s="194"/>
      <c r="M88" s="195"/>
      <c r="N88" s="196"/>
      <c r="O88" s="196"/>
      <c r="P88" s="197">
        <f>P89+P91+P93+P95</f>
        <v>0</v>
      </c>
      <c r="Q88" s="196"/>
      <c r="R88" s="197">
        <f>R89+R91+R93+R95</f>
        <v>0</v>
      </c>
      <c r="S88" s="196"/>
      <c r="T88" s="198">
        <f>T89+T91+T93+T95</f>
        <v>0</v>
      </c>
      <c r="AR88" s="199" t="s">
        <v>181</v>
      </c>
      <c r="AT88" s="200" t="s">
        <v>71</v>
      </c>
      <c r="AU88" s="200" t="s">
        <v>72</v>
      </c>
      <c r="AY88" s="199" t="s">
        <v>134</v>
      </c>
      <c r="BK88" s="201">
        <f>BK89+BK91+BK93+BK95</f>
        <v>0</v>
      </c>
    </row>
    <row r="89" spans="2:65" s="11" customFormat="1" ht="19.95" customHeight="1">
      <c r="B89" s="188"/>
      <c r="C89" s="189"/>
      <c r="D89" s="202" t="s">
        <v>71</v>
      </c>
      <c r="E89" s="203" t="s">
        <v>638</v>
      </c>
      <c r="F89" s="203" t="s">
        <v>639</v>
      </c>
      <c r="G89" s="189"/>
      <c r="H89" s="189"/>
      <c r="I89" s="192"/>
      <c r="J89" s="204">
        <f>BK89</f>
        <v>0</v>
      </c>
      <c r="K89" s="189"/>
      <c r="L89" s="194"/>
      <c r="M89" s="195"/>
      <c r="N89" s="196"/>
      <c r="O89" s="196"/>
      <c r="P89" s="197">
        <f>P90</f>
        <v>0</v>
      </c>
      <c r="Q89" s="196"/>
      <c r="R89" s="197">
        <f>R90</f>
        <v>0</v>
      </c>
      <c r="S89" s="196"/>
      <c r="T89" s="198">
        <f>T90</f>
        <v>0</v>
      </c>
      <c r="AR89" s="199" t="s">
        <v>181</v>
      </c>
      <c r="AT89" s="200" t="s">
        <v>71</v>
      </c>
      <c r="AU89" s="200" t="s">
        <v>76</v>
      </c>
      <c r="AY89" s="199" t="s">
        <v>134</v>
      </c>
      <c r="BK89" s="201">
        <f>BK90</f>
        <v>0</v>
      </c>
    </row>
    <row r="90" spans="2:65" s="1" customFormat="1" ht="142.80000000000001" customHeight="1">
      <c r="B90" s="42"/>
      <c r="C90" s="205" t="s">
        <v>76</v>
      </c>
      <c r="D90" s="205" t="s">
        <v>137</v>
      </c>
      <c r="E90" s="206" t="s">
        <v>640</v>
      </c>
      <c r="F90" s="207" t="s">
        <v>641</v>
      </c>
      <c r="G90" s="208" t="s">
        <v>642</v>
      </c>
      <c r="H90" s="209">
        <v>1</v>
      </c>
      <c r="I90" s="210"/>
      <c r="J90" s="211">
        <f>ROUND(I90*H90,2)</f>
        <v>0</v>
      </c>
      <c r="K90" s="207" t="s">
        <v>21</v>
      </c>
      <c r="L90" s="62"/>
      <c r="M90" s="212" t="s">
        <v>21</v>
      </c>
      <c r="N90" s="213" t="s">
        <v>43</v>
      </c>
      <c r="O90" s="43"/>
      <c r="P90" s="214">
        <f>O90*H90</f>
        <v>0</v>
      </c>
      <c r="Q90" s="214">
        <v>0</v>
      </c>
      <c r="R90" s="214">
        <f>Q90*H90</f>
        <v>0</v>
      </c>
      <c r="S90" s="214">
        <v>0</v>
      </c>
      <c r="T90" s="215">
        <f>S90*H90</f>
        <v>0</v>
      </c>
      <c r="AR90" s="25" t="s">
        <v>643</v>
      </c>
      <c r="AT90" s="25" t="s">
        <v>137</v>
      </c>
      <c r="AU90" s="25" t="s">
        <v>79</v>
      </c>
      <c r="AY90" s="25" t="s">
        <v>134</v>
      </c>
      <c r="BE90" s="216">
        <f>IF(N90="základní",J90,0)</f>
        <v>0</v>
      </c>
      <c r="BF90" s="216">
        <f>IF(N90="snížená",J90,0)</f>
        <v>0</v>
      </c>
      <c r="BG90" s="216">
        <f>IF(N90="zákl. přenesená",J90,0)</f>
        <v>0</v>
      </c>
      <c r="BH90" s="216">
        <f>IF(N90="sníž. přenesená",J90,0)</f>
        <v>0</v>
      </c>
      <c r="BI90" s="216">
        <f>IF(N90="nulová",J90,0)</f>
        <v>0</v>
      </c>
      <c r="BJ90" s="25" t="s">
        <v>76</v>
      </c>
      <c r="BK90" s="216">
        <f>ROUND(I90*H90,2)</f>
        <v>0</v>
      </c>
      <c r="BL90" s="25" t="s">
        <v>643</v>
      </c>
      <c r="BM90" s="25" t="s">
        <v>644</v>
      </c>
    </row>
    <row r="91" spans="2:65" s="11" customFormat="1" ht="29.85" customHeight="1">
      <c r="B91" s="188"/>
      <c r="C91" s="189"/>
      <c r="D91" s="202" t="s">
        <v>71</v>
      </c>
      <c r="E91" s="203" t="s">
        <v>645</v>
      </c>
      <c r="F91" s="203" t="s">
        <v>646</v>
      </c>
      <c r="G91" s="189"/>
      <c r="H91" s="189"/>
      <c r="I91" s="192"/>
      <c r="J91" s="204">
        <f>BK91</f>
        <v>0</v>
      </c>
      <c r="K91" s="189"/>
      <c r="L91" s="194"/>
      <c r="M91" s="195"/>
      <c r="N91" s="196"/>
      <c r="O91" s="196"/>
      <c r="P91" s="197">
        <f>P92</f>
        <v>0</v>
      </c>
      <c r="Q91" s="196"/>
      <c r="R91" s="197">
        <f>R92</f>
        <v>0</v>
      </c>
      <c r="S91" s="196"/>
      <c r="T91" s="198">
        <f>T92</f>
        <v>0</v>
      </c>
      <c r="AR91" s="199" t="s">
        <v>181</v>
      </c>
      <c r="AT91" s="200" t="s">
        <v>71</v>
      </c>
      <c r="AU91" s="200" t="s">
        <v>76</v>
      </c>
      <c r="AY91" s="199" t="s">
        <v>134</v>
      </c>
      <c r="BK91" s="201">
        <f>BK92</f>
        <v>0</v>
      </c>
    </row>
    <row r="92" spans="2:65" s="1" customFormat="1" ht="51.6" customHeight="1">
      <c r="B92" s="42"/>
      <c r="C92" s="205" t="s">
        <v>79</v>
      </c>
      <c r="D92" s="205" t="s">
        <v>137</v>
      </c>
      <c r="E92" s="206" t="s">
        <v>647</v>
      </c>
      <c r="F92" s="207" t="s">
        <v>648</v>
      </c>
      <c r="G92" s="208" t="s">
        <v>649</v>
      </c>
      <c r="H92" s="209">
        <v>1</v>
      </c>
      <c r="I92" s="210"/>
      <c r="J92" s="211">
        <f>ROUND(I92*H92,2)</f>
        <v>0</v>
      </c>
      <c r="K92" s="207" t="s">
        <v>21</v>
      </c>
      <c r="L92" s="62"/>
      <c r="M92" s="212" t="s">
        <v>21</v>
      </c>
      <c r="N92" s="213" t="s">
        <v>43</v>
      </c>
      <c r="O92" s="43"/>
      <c r="P92" s="214">
        <f>O92*H92</f>
        <v>0</v>
      </c>
      <c r="Q92" s="214">
        <v>0</v>
      </c>
      <c r="R92" s="214">
        <f>Q92*H92</f>
        <v>0</v>
      </c>
      <c r="S92" s="214">
        <v>0</v>
      </c>
      <c r="T92" s="215">
        <f>S92*H92</f>
        <v>0</v>
      </c>
      <c r="AR92" s="25" t="s">
        <v>643</v>
      </c>
      <c r="AT92" s="25" t="s">
        <v>137</v>
      </c>
      <c r="AU92" s="25" t="s">
        <v>79</v>
      </c>
      <c r="AY92" s="25" t="s">
        <v>134</v>
      </c>
      <c r="BE92" s="216">
        <f>IF(N92="základní",J92,0)</f>
        <v>0</v>
      </c>
      <c r="BF92" s="216">
        <f>IF(N92="snížená",J92,0)</f>
        <v>0</v>
      </c>
      <c r="BG92" s="216">
        <f>IF(N92="zákl. přenesená",J92,0)</f>
        <v>0</v>
      </c>
      <c r="BH92" s="216">
        <f>IF(N92="sníž. přenesená",J92,0)</f>
        <v>0</v>
      </c>
      <c r="BI92" s="216">
        <f>IF(N92="nulová",J92,0)</f>
        <v>0</v>
      </c>
      <c r="BJ92" s="25" t="s">
        <v>76</v>
      </c>
      <c r="BK92" s="216">
        <f>ROUND(I92*H92,2)</f>
        <v>0</v>
      </c>
      <c r="BL92" s="25" t="s">
        <v>643</v>
      </c>
      <c r="BM92" s="25" t="s">
        <v>650</v>
      </c>
    </row>
    <row r="93" spans="2:65" s="11" customFormat="1" ht="29.85" customHeight="1">
      <c r="B93" s="188"/>
      <c r="C93" s="189"/>
      <c r="D93" s="202" t="s">
        <v>71</v>
      </c>
      <c r="E93" s="203" t="s">
        <v>651</v>
      </c>
      <c r="F93" s="203" t="s">
        <v>652</v>
      </c>
      <c r="G93" s="189"/>
      <c r="H93" s="189"/>
      <c r="I93" s="192"/>
      <c r="J93" s="204">
        <f>BK93</f>
        <v>0</v>
      </c>
      <c r="K93" s="189"/>
      <c r="L93" s="194"/>
      <c r="M93" s="195"/>
      <c r="N93" s="196"/>
      <c r="O93" s="196"/>
      <c r="P93" s="197">
        <f>P94</f>
        <v>0</v>
      </c>
      <c r="Q93" s="196"/>
      <c r="R93" s="197">
        <f>R94</f>
        <v>0</v>
      </c>
      <c r="S93" s="196"/>
      <c r="T93" s="198">
        <f>T94</f>
        <v>0</v>
      </c>
      <c r="AR93" s="199" t="s">
        <v>181</v>
      </c>
      <c r="AT93" s="200" t="s">
        <v>71</v>
      </c>
      <c r="AU93" s="200" t="s">
        <v>76</v>
      </c>
      <c r="AY93" s="199" t="s">
        <v>134</v>
      </c>
      <c r="BK93" s="201">
        <f>BK94</f>
        <v>0</v>
      </c>
    </row>
    <row r="94" spans="2:65" s="1" customFormat="1" ht="20.399999999999999" customHeight="1">
      <c r="B94" s="42"/>
      <c r="C94" s="205" t="s">
        <v>155</v>
      </c>
      <c r="D94" s="205" t="s">
        <v>137</v>
      </c>
      <c r="E94" s="206" t="s">
        <v>653</v>
      </c>
      <c r="F94" s="207" t="s">
        <v>654</v>
      </c>
      <c r="G94" s="208" t="s">
        <v>642</v>
      </c>
      <c r="H94" s="209">
        <v>1</v>
      </c>
      <c r="I94" s="210"/>
      <c r="J94" s="211">
        <f>ROUND(I94*H94,2)</f>
        <v>0</v>
      </c>
      <c r="K94" s="207" t="s">
        <v>21</v>
      </c>
      <c r="L94" s="62"/>
      <c r="M94" s="212" t="s">
        <v>21</v>
      </c>
      <c r="N94" s="213" t="s">
        <v>43</v>
      </c>
      <c r="O94" s="43"/>
      <c r="P94" s="214">
        <f>O94*H94</f>
        <v>0</v>
      </c>
      <c r="Q94" s="214">
        <v>0</v>
      </c>
      <c r="R94" s="214">
        <f>Q94*H94</f>
        <v>0</v>
      </c>
      <c r="S94" s="214">
        <v>0</v>
      </c>
      <c r="T94" s="215">
        <f>S94*H94</f>
        <v>0</v>
      </c>
      <c r="AR94" s="25" t="s">
        <v>643</v>
      </c>
      <c r="AT94" s="25" t="s">
        <v>137</v>
      </c>
      <c r="AU94" s="25" t="s">
        <v>79</v>
      </c>
      <c r="AY94" s="25" t="s">
        <v>134</v>
      </c>
      <c r="BE94" s="216">
        <f>IF(N94="základní",J94,0)</f>
        <v>0</v>
      </c>
      <c r="BF94" s="216">
        <f>IF(N94="snížená",J94,0)</f>
        <v>0</v>
      </c>
      <c r="BG94" s="216">
        <f>IF(N94="zákl. přenesená",J94,0)</f>
        <v>0</v>
      </c>
      <c r="BH94" s="216">
        <f>IF(N94="sníž. přenesená",J94,0)</f>
        <v>0</v>
      </c>
      <c r="BI94" s="216">
        <f>IF(N94="nulová",J94,0)</f>
        <v>0</v>
      </c>
      <c r="BJ94" s="25" t="s">
        <v>76</v>
      </c>
      <c r="BK94" s="216">
        <f>ROUND(I94*H94,2)</f>
        <v>0</v>
      </c>
      <c r="BL94" s="25" t="s">
        <v>643</v>
      </c>
      <c r="BM94" s="25" t="s">
        <v>655</v>
      </c>
    </row>
    <row r="95" spans="2:65" s="11" customFormat="1" ht="29.85" customHeight="1">
      <c r="B95" s="188"/>
      <c r="C95" s="189"/>
      <c r="D95" s="202" t="s">
        <v>71</v>
      </c>
      <c r="E95" s="203" t="s">
        <v>656</v>
      </c>
      <c r="F95" s="203" t="s">
        <v>657</v>
      </c>
      <c r="G95" s="189"/>
      <c r="H95" s="189"/>
      <c r="I95" s="192"/>
      <c r="J95" s="204">
        <f>BK95</f>
        <v>0</v>
      </c>
      <c r="K95" s="189"/>
      <c r="L95" s="194"/>
      <c r="M95" s="195"/>
      <c r="N95" s="196"/>
      <c r="O95" s="196"/>
      <c r="P95" s="197">
        <f>P96</f>
        <v>0</v>
      </c>
      <c r="Q95" s="196"/>
      <c r="R95" s="197">
        <f>R96</f>
        <v>0</v>
      </c>
      <c r="S95" s="196"/>
      <c r="T95" s="198">
        <f>T96</f>
        <v>0</v>
      </c>
      <c r="AR95" s="199" t="s">
        <v>181</v>
      </c>
      <c r="AT95" s="200" t="s">
        <v>71</v>
      </c>
      <c r="AU95" s="200" t="s">
        <v>76</v>
      </c>
      <c r="AY95" s="199" t="s">
        <v>134</v>
      </c>
      <c r="BK95" s="201">
        <f>BK96</f>
        <v>0</v>
      </c>
    </row>
    <row r="96" spans="2:65" s="1" customFormat="1" ht="51.6" customHeight="1">
      <c r="B96" s="42"/>
      <c r="C96" s="205" t="s">
        <v>142</v>
      </c>
      <c r="D96" s="205" t="s">
        <v>137</v>
      </c>
      <c r="E96" s="206" t="s">
        <v>658</v>
      </c>
      <c r="F96" s="207" t="s">
        <v>659</v>
      </c>
      <c r="G96" s="208" t="s">
        <v>642</v>
      </c>
      <c r="H96" s="209">
        <v>1</v>
      </c>
      <c r="I96" s="210"/>
      <c r="J96" s="211">
        <f>ROUND(I96*H96,2)</f>
        <v>0</v>
      </c>
      <c r="K96" s="207" t="s">
        <v>21</v>
      </c>
      <c r="L96" s="62"/>
      <c r="M96" s="212" t="s">
        <v>21</v>
      </c>
      <c r="N96" s="282" t="s">
        <v>43</v>
      </c>
      <c r="O96" s="283"/>
      <c r="P96" s="284">
        <f>O96*H96</f>
        <v>0</v>
      </c>
      <c r="Q96" s="284">
        <v>0</v>
      </c>
      <c r="R96" s="284">
        <f>Q96*H96</f>
        <v>0</v>
      </c>
      <c r="S96" s="284">
        <v>0</v>
      </c>
      <c r="T96" s="285">
        <f>S96*H96</f>
        <v>0</v>
      </c>
      <c r="AR96" s="25" t="s">
        <v>643</v>
      </c>
      <c r="AT96" s="25" t="s">
        <v>137</v>
      </c>
      <c r="AU96" s="25" t="s">
        <v>79</v>
      </c>
      <c r="AY96" s="25" t="s">
        <v>134</v>
      </c>
      <c r="BE96" s="216">
        <f>IF(N96="základní",J96,0)</f>
        <v>0</v>
      </c>
      <c r="BF96" s="216">
        <f>IF(N96="snížená",J96,0)</f>
        <v>0</v>
      </c>
      <c r="BG96" s="216">
        <f>IF(N96="zákl. přenesená",J96,0)</f>
        <v>0</v>
      </c>
      <c r="BH96" s="216">
        <f>IF(N96="sníž. přenesená",J96,0)</f>
        <v>0</v>
      </c>
      <c r="BI96" s="216">
        <f>IF(N96="nulová",J96,0)</f>
        <v>0</v>
      </c>
      <c r="BJ96" s="25" t="s">
        <v>76</v>
      </c>
      <c r="BK96" s="216">
        <f>ROUND(I96*H96,2)</f>
        <v>0</v>
      </c>
      <c r="BL96" s="25" t="s">
        <v>643</v>
      </c>
      <c r="BM96" s="25" t="s">
        <v>660</v>
      </c>
    </row>
    <row r="97" spans="2:12" s="1" customFormat="1" ht="6.9" customHeight="1">
      <c r="B97" s="57"/>
      <c r="C97" s="58"/>
      <c r="D97" s="58"/>
      <c r="E97" s="58"/>
      <c r="F97" s="58"/>
      <c r="G97" s="58"/>
      <c r="H97" s="58"/>
      <c r="I97" s="149"/>
      <c r="J97" s="58"/>
      <c r="K97" s="58"/>
      <c r="L97" s="62"/>
    </row>
  </sheetData>
  <sheetProtection password="CC35" sheet="1" objects="1" scenarios="1" formatCells="0" formatColumns="0" formatRows="0" sort="0" autoFilter="0"/>
  <autoFilter ref="C86:K96"/>
  <mergeCells count="12">
    <mergeCell ref="G1:H1"/>
    <mergeCell ref="L2:V2"/>
    <mergeCell ref="E49:H49"/>
    <mergeCell ref="E51:H51"/>
    <mergeCell ref="E75:H75"/>
    <mergeCell ref="E77:H77"/>
    <mergeCell ref="E79:H79"/>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2"/>
  <cols>
    <col min="1" max="1" width="8.28515625" style="286" customWidth="1"/>
    <col min="2" max="2" width="1.7109375" style="286" customWidth="1"/>
    <col min="3" max="4" width="5" style="286" customWidth="1"/>
    <col min="5" max="5" width="11.7109375" style="286" customWidth="1"/>
    <col min="6" max="6" width="9.140625" style="286" customWidth="1"/>
    <col min="7" max="7" width="5" style="286" customWidth="1"/>
    <col min="8" max="8" width="77.85546875" style="286" customWidth="1"/>
    <col min="9" max="10" width="20" style="286" customWidth="1"/>
    <col min="11" max="11" width="1.7109375" style="286" customWidth="1"/>
  </cols>
  <sheetData>
    <row r="1" spans="2:11" ht="37.5" customHeight="1"/>
    <row r="2" spans="2:11" ht="7.5" customHeight="1">
      <c r="B2" s="287"/>
      <c r="C2" s="288"/>
      <c r="D2" s="288"/>
      <c r="E2" s="288"/>
      <c r="F2" s="288"/>
      <c r="G2" s="288"/>
      <c r="H2" s="288"/>
      <c r="I2" s="288"/>
      <c r="J2" s="288"/>
      <c r="K2" s="289"/>
    </row>
    <row r="3" spans="2:11" s="16" customFormat="1" ht="45" customHeight="1">
      <c r="B3" s="290"/>
      <c r="C3" s="417" t="s">
        <v>661</v>
      </c>
      <c r="D3" s="417"/>
      <c r="E3" s="417"/>
      <c r="F3" s="417"/>
      <c r="G3" s="417"/>
      <c r="H3" s="417"/>
      <c r="I3" s="417"/>
      <c r="J3" s="417"/>
      <c r="K3" s="291"/>
    </row>
    <row r="4" spans="2:11" ht="25.5" customHeight="1">
      <c r="B4" s="292"/>
      <c r="C4" s="421" t="s">
        <v>662</v>
      </c>
      <c r="D4" s="421"/>
      <c r="E4" s="421"/>
      <c r="F4" s="421"/>
      <c r="G4" s="421"/>
      <c r="H4" s="421"/>
      <c r="I4" s="421"/>
      <c r="J4" s="421"/>
      <c r="K4" s="293"/>
    </row>
    <row r="5" spans="2:11" ht="5.25" customHeight="1">
      <c r="B5" s="292"/>
      <c r="C5" s="294"/>
      <c r="D5" s="294"/>
      <c r="E5" s="294"/>
      <c r="F5" s="294"/>
      <c r="G5" s="294"/>
      <c r="H5" s="294"/>
      <c r="I5" s="294"/>
      <c r="J5" s="294"/>
      <c r="K5" s="293"/>
    </row>
    <row r="6" spans="2:11" ht="15" customHeight="1">
      <c r="B6" s="292"/>
      <c r="C6" s="420" t="s">
        <v>663</v>
      </c>
      <c r="D6" s="420"/>
      <c r="E6" s="420"/>
      <c r="F6" s="420"/>
      <c r="G6" s="420"/>
      <c r="H6" s="420"/>
      <c r="I6" s="420"/>
      <c r="J6" s="420"/>
      <c r="K6" s="293"/>
    </row>
    <row r="7" spans="2:11" ht="15" customHeight="1">
      <c r="B7" s="296"/>
      <c r="C7" s="420" t="s">
        <v>664</v>
      </c>
      <c r="D7" s="420"/>
      <c r="E7" s="420"/>
      <c r="F7" s="420"/>
      <c r="G7" s="420"/>
      <c r="H7" s="420"/>
      <c r="I7" s="420"/>
      <c r="J7" s="420"/>
      <c r="K7" s="293"/>
    </row>
    <row r="8" spans="2:11" ht="12.75" customHeight="1">
      <c r="B8" s="296"/>
      <c r="C8" s="295"/>
      <c r="D8" s="295"/>
      <c r="E8" s="295"/>
      <c r="F8" s="295"/>
      <c r="G8" s="295"/>
      <c r="H8" s="295"/>
      <c r="I8" s="295"/>
      <c r="J8" s="295"/>
      <c r="K8" s="293"/>
    </row>
    <row r="9" spans="2:11" ht="15" customHeight="1">
      <c r="B9" s="296"/>
      <c r="C9" s="420" t="s">
        <v>665</v>
      </c>
      <c r="D9" s="420"/>
      <c r="E9" s="420"/>
      <c r="F9" s="420"/>
      <c r="G9" s="420"/>
      <c r="H9" s="420"/>
      <c r="I9" s="420"/>
      <c r="J9" s="420"/>
      <c r="K9" s="293"/>
    </row>
    <row r="10" spans="2:11" ht="15" customHeight="1">
      <c r="B10" s="296"/>
      <c r="C10" s="295"/>
      <c r="D10" s="420" t="s">
        <v>666</v>
      </c>
      <c r="E10" s="420"/>
      <c r="F10" s="420"/>
      <c r="G10" s="420"/>
      <c r="H10" s="420"/>
      <c r="I10" s="420"/>
      <c r="J10" s="420"/>
      <c r="K10" s="293"/>
    </row>
    <row r="11" spans="2:11" ht="15" customHeight="1">
      <c r="B11" s="296"/>
      <c r="C11" s="297"/>
      <c r="D11" s="420" t="s">
        <v>667</v>
      </c>
      <c r="E11" s="420"/>
      <c r="F11" s="420"/>
      <c r="G11" s="420"/>
      <c r="H11" s="420"/>
      <c r="I11" s="420"/>
      <c r="J11" s="420"/>
      <c r="K11" s="293"/>
    </row>
    <row r="12" spans="2:11" ht="12.75" customHeight="1">
      <c r="B12" s="296"/>
      <c r="C12" s="297"/>
      <c r="D12" s="297"/>
      <c r="E12" s="297"/>
      <c r="F12" s="297"/>
      <c r="G12" s="297"/>
      <c r="H12" s="297"/>
      <c r="I12" s="297"/>
      <c r="J12" s="297"/>
      <c r="K12" s="293"/>
    </row>
    <row r="13" spans="2:11" ht="15" customHeight="1">
      <c r="B13" s="296"/>
      <c r="C13" s="297"/>
      <c r="D13" s="420" t="s">
        <v>668</v>
      </c>
      <c r="E13" s="420"/>
      <c r="F13" s="420"/>
      <c r="G13" s="420"/>
      <c r="H13" s="420"/>
      <c r="I13" s="420"/>
      <c r="J13" s="420"/>
      <c r="K13" s="293"/>
    </row>
    <row r="14" spans="2:11" ht="15" customHeight="1">
      <c r="B14" s="296"/>
      <c r="C14" s="297"/>
      <c r="D14" s="420" t="s">
        <v>669</v>
      </c>
      <c r="E14" s="420"/>
      <c r="F14" s="420"/>
      <c r="G14" s="420"/>
      <c r="H14" s="420"/>
      <c r="I14" s="420"/>
      <c r="J14" s="420"/>
      <c r="K14" s="293"/>
    </row>
    <row r="15" spans="2:11" ht="15" customHeight="1">
      <c r="B15" s="296"/>
      <c r="C15" s="297"/>
      <c r="D15" s="420" t="s">
        <v>670</v>
      </c>
      <c r="E15" s="420"/>
      <c r="F15" s="420"/>
      <c r="G15" s="420"/>
      <c r="H15" s="420"/>
      <c r="I15" s="420"/>
      <c r="J15" s="420"/>
      <c r="K15" s="293"/>
    </row>
    <row r="16" spans="2:11" ht="15" customHeight="1">
      <c r="B16" s="296"/>
      <c r="C16" s="297"/>
      <c r="D16" s="297"/>
      <c r="E16" s="298" t="s">
        <v>77</v>
      </c>
      <c r="F16" s="420" t="s">
        <v>671</v>
      </c>
      <c r="G16" s="420"/>
      <c r="H16" s="420"/>
      <c r="I16" s="420"/>
      <c r="J16" s="420"/>
      <c r="K16" s="293"/>
    </row>
    <row r="17" spans="2:11" ht="15" customHeight="1">
      <c r="B17" s="296"/>
      <c r="C17" s="297"/>
      <c r="D17" s="297"/>
      <c r="E17" s="298" t="s">
        <v>672</v>
      </c>
      <c r="F17" s="420" t="s">
        <v>673</v>
      </c>
      <c r="G17" s="420"/>
      <c r="H17" s="420"/>
      <c r="I17" s="420"/>
      <c r="J17" s="420"/>
      <c r="K17" s="293"/>
    </row>
    <row r="18" spans="2:11" ht="15" customHeight="1">
      <c r="B18" s="296"/>
      <c r="C18" s="297"/>
      <c r="D18" s="297"/>
      <c r="E18" s="298" t="s">
        <v>674</v>
      </c>
      <c r="F18" s="420" t="s">
        <v>675</v>
      </c>
      <c r="G18" s="420"/>
      <c r="H18" s="420"/>
      <c r="I18" s="420"/>
      <c r="J18" s="420"/>
      <c r="K18" s="293"/>
    </row>
    <row r="19" spans="2:11" ht="15" customHeight="1">
      <c r="B19" s="296"/>
      <c r="C19" s="297"/>
      <c r="D19" s="297"/>
      <c r="E19" s="298" t="s">
        <v>86</v>
      </c>
      <c r="F19" s="420" t="s">
        <v>676</v>
      </c>
      <c r="G19" s="420"/>
      <c r="H19" s="420"/>
      <c r="I19" s="420"/>
      <c r="J19" s="420"/>
      <c r="K19" s="293"/>
    </row>
    <row r="20" spans="2:11" ht="15" customHeight="1">
      <c r="B20" s="296"/>
      <c r="C20" s="297"/>
      <c r="D20" s="297"/>
      <c r="E20" s="298" t="s">
        <v>677</v>
      </c>
      <c r="F20" s="420" t="s">
        <v>678</v>
      </c>
      <c r="G20" s="420"/>
      <c r="H20" s="420"/>
      <c r="I20" s="420"/>
      <c r="J20" s="420"/>
      <c r="K20" s="293"/>
    </row>
    <row r="21" spans="2:11" ht="15" customHeight="1">
      <c r="B21" s="296"/>
      <c r="C21" s="297"/>
      <c r="D21" s="297"/>
      <c r="E21" s="298" t="s">
        <v>83</v>
      </c>
      <c r="F21" s="420" t="s">
        <v>679</v>
      </c>
      <c r="G21" s="420"/>
      <c r="H21" s="420"/>
      <c r="I21" s="420"/>
      <c r="J21" s="420"/>
      <c r="K21" s="293"/>
    </row>
    <row r="22" spans="2:11" ht="12.75" customHeight="1">
      <c r="B22" s="296"/>
      <c r="C22" s="297"/>
      <c r="D22" s="297"/>
      <c r="E22" s="297"/>
      <c r="F22" s="297"/>
      <c r="G22" s="297"/>
      <c r="H22" s="297"/>
      <c r="I22" s="297"/>
      <c r="J22" s="297"/>
      <c r="K22" s="293"/>
    </row>
    <row r="23" spans="2:11" ht="15" customHeight="1">
      <c r="B23" s="296"/>
      <c r="C23" s="420" t="s">
        <v>680</v>
      </c>
      <c r="D23" s="420"/>
      <c r="E23" s="420"/>
      <c r="F23" s="420"/>
      <c r="G23" s="420"/>
      <c r="H23" s="420"/>
      <c r="I23" s="420"/>
      <c r="J23" s="420"/>
      <c r="K23" s="293"/>
    </row>
    <row r="24" spans="2:11" ht="15" customHeight="1">
      <c r="B24" s="296"/>
      <c r="C24" s="420" t="s">
        <v>681</v>
      </c>
      <c r="D24" s="420"/>
      <c r="E24" s="420"/>
      <c r="F24" s="420"/>
      <c r="G24" s="420"/>
      <c r="H24" s="420"/>
      <c r="I24" s="420"/>
      <c r="J24" s="420"/>
      <c r="K24" s="293"/>
    </row>
    <row r="25" spans="2:11" ht="15" customHeight="1">
      <c r="B25" s="296"/>
      <c r="C25" s="295"/>
      <c r="D25" s="420" t="s">
        <v>682</v>
      </c>
      <c r="E25" s="420"/>
      <c r="F25" s="420"/>
      <c r="G25" s="420"/>
      <c r="H25" s="420"/>
      <c r="I25" s="420"/>
      <c r="J25" s="420"/>
      <c r="K25" s="293"/>
    </row>
    <row r="26" spans="2:11" ht="15" customHeight="1">
      <c r="B26" s="296"/>
      <c r="C26" s="297"/>
      <c r="D26" s="420" t="s">
        <v>683</v>
      </c>
      <c r="E26" s="420"/>
      <c r="F26" s="420"/>
      <c r="G26" s="420"/>
      <c r="H26" s="420"/>
      <c r="I26" s="420"/>
      <c r="J26" s="420"/>
      <c r="K26" s="293"/>
    </row>
    <row r="27" spans="2:11" ht="12.75" customHeight="1">
      <c r="B27" s="296"/>
      <c r="C27" s="297"/>
      <c r="D27" s="297"/>
      <c r="E27" s="297"/>
      <c r="F27" s="297"/>
      <c r="G27" s="297"/>
      <c r="H27" s="297"/>
      <c r="I27" s="297"/>
      <c r="J27" s="297"/>
      <c r="K27" s="293"/>
    </row>
    <row r="28" spans="2:11" ht="15" customHeight="1">
      <c r="B28" s="296"/>
      <c r="C28" s="297"/>
      <c r="D28" s="420" t="s">
        <v>684</v>
      </c>
      <c r="E28" s="420"/>
      <c r="F28" s="420"/>
      <c r="G28" s="420"/>
      <c r="H28" s="420"/>
      <c r="I28" s="420"/>
      <c r="J28" s="420"/>
      <c r="K28" s="293"/>
    </row>
    <row r="29" spans="2:11" ht="15" customHeight="1">
      <c r="B29" s="296"/>
      <c r="C29" s="297"/>
      <c r="D29" s="420" t="s">
        <v>685</v>
      </c>
      <c r="E29" s="420"/>
      <c r="F29" s="420"/>
      <c r="G29" s="420"/>
      <c r="H29" s="420"/>
      <c r="I29" s="420"/>
      <c r="J29" s="420"/>
      <c r="K29" s="293"/>
    </row>
    <row r="30" spans="2:11" ht="12.75" customHeight="1">
      <c r="B30" s="296"/>
      <c r="C30" s="297"/>
      <c r="D30" s="297"/>
      <c r="E30" s="297"/>
      <c r="F30" s="297"/>
      <c r="G30" s="297"/>
      <c r="H30" s="297"/>
      <c r="I30" s="297"/>
      <c r="J30" s="297"/>
      <c r="K30" s="293"/>
    </row>
    <row r="31" spans="2:11" ht="15" customHeight="1">
      <c r="B31" s="296"/>
      <c r="C31" s="297"/>
      <c r="D31" s="420" t="s">
        <v>686</v>
      </c>
      <c r="E31" s="420"/>
      <c r="F31" s="420"/>
      <c r="G31" s="420"/>
      <c r="H31" s="420"/>
      <c r="I31" s="420"/>
      <c r="J31" s="420"/>
      <c r="K31" s="293"/>
    </row>
    <row r="32" spans="2:11" ht="15" customHeight="1">
      <c r="B32" s="296"/>
      <c r="C32" s="297"/>
      <c r="D32" s="420" t="s">
        <v>687</v>
      </c>
      <c r="E32" s="420"/>
      <c r="F32" s="420"/>
      <c r="G32" s="420"/>
      <c r="H32" s="420"/>
      <c r="I32" s="420"/>
      <c r="J32" s="420"/>
      <c r="K32" s="293"/>
    </row>
    <row r="33" spans="2:11" ht="15" customHeight="1">
      <c r="B33" s="296"/>
      <c r="C33" s="297"/>
      <c r="D33" s="420" t="s">
        <v>688</v>
      </c>
      <c r="E33" s="420"/>
      <c r="F33" s="420"/>
      <c r="G33" s="420"/>
      <c r="H33" s="420"/>
      <c r="I33" s="420"/>
      <c r="J33" s="420"/>
      <c r="K33" s="293"/>
    </row>
    <row r="34" spans="2:11" ht="15" customHeight="1">
      <c r="B34" s="296"/>
      <c r="C34" s="297"/>
      <c r="D34" s="295"/>
      <c r="E34" s="299" t="s">
        <v>119</v>
      </c>
      <c r="F34" s="295"/>
      <c r="G34" s="420" t="s">
        <v>689</v>
      </c>
      <c r="H34" s="420"/>
      <c r="I34" s="420"/>
      <c r="J34" s="420"/>
      <c r="K34" s="293"/>
    </row>
    <row r="35" spans="2:11" ht="30.75" customHeight="1">
      <c r="B35" s="296"/>
      <c r="C35" s="297"/>
      <c r="D35" s="295"/>
      <c r="E35" s="299" t="s">
        <v>690</v>
      </c>
      <c r="F35" s="295"/>
      <c r="G35" s="420" t="s">
        <v>691</v>
      </c>
      <c r="H35" s="420"/>
      <c r="I35" s="420"/>
      <c r="J35" s="420"/>
      <c r="K35" s="293"/>
    </row>
    <row r="36" spans="2:11" ht="15" customHeight="1">
      <c r="B36" s="296"/>
      <c r="C36" s="297"/>
      <c r="D36" s="295"/>
      <c r="E36" s="299" t="s">
        <v>53</v>
      </c>
      <c r="F36" s="295"/>
      <c r="G36" s="420" t="s">
        <v>692</v>
      </c>
      <c r="H36" s="420"/>
      <c r="I36" s="420"/>
      <c r="J36" s="420"/>
      <c r="K36" s="293"/>
    </row>
    <row r="37" spans="2:11" ht="15" customHeight="1">
      <c r="B37" s="296"/>
      <c r="C37" s="297"/>
      <c r="D37" s="295"/>
      <c r="E37" s="299" t="s">
        <v>120</v>
      </c>
      <c r="F37" s="295"/>
      <c r="G37" s="420" t="s">
        <v>693</v>
      </c>
      <c r="H37" s="420"/>
      <c r="I37" s="420"/>
      <c r="J37" s="420"/>
      <c r="K37" s="293"/>
    </row>
    <row r="38" spans="2:11" ht="15" customHeight="1">
      <c r="B38" s="296"/>
      <c r="C38" s="297"/>
      <c r="D38" s="295"/>
      <c r="E38" s="299" t="s">
        <v>121</v>
      </c>
      <c r="F38" s="295"/>
      <c r="G38" s="420" t="s">
        <v>694</v>
      </c>
      <c r="H38" s="420"/>
      <c r="I38" s="420"/>
      <c r="J38" s="420"/>
      <c r="K38" s="293"/>
    </row>
    <row r="39" spans="2:11" ht="15" customHeight="1">
      <c r="B39" s="296"/>
      <c r="C39" s="297"/>
      <c r="D39" s="295"/>
      <c r="E39" s="299" t="s">
        <v>122</v>
      </c>
      <c r="F39" s="295"/>
      <c r="G39" s="420" t="s">
        <v>695</v>
      </c>
      <c r="H39" s="420"/>
      <c r="I39" s="420"/>
      <c r="J39" s="420"/>
      <c r="K39" s="293"/>
    </row>
    <row r="40" spans="2:11" ht="15" customHeight="1">
      <c r="B40" s="296"/>
      <c r="C40" s="297"/>
      <c r="D40" s="295"/>
      <c r="E40" s="299" t="s">
        <v>696</v>
      </c>
      <c r="F40" s="295"/>
      <c r="G40" s="420" t="s">
        <v>697</v>
      </c>
      <c r="H40" s="420"/>
      <c r="I40" s="420"/>
      <c r="J40" s="420"/>
      <c r="K40" s="293"/>
    </row>
    <row r="41" spans="2:11" ht="15" customHeight="1">
      <c r="B41" s="296"/>
      <c r="C41" s="297"/>
      <c r="D41" s="295"/>
      <c r="E41" s="299"/>
      <c r="F41" s="295"/>
      <c r="G41" s="420" t="s">
        <v>698</v>
      </c>
      <c r="H41" s="420"/>
      <c r="I41" s="420"/>
      <c r="J41" s="420"/>
      <c r="K41" s="293"/>
    </row>
    <row r="42" spans="2:11" ht="15" customHeight="1">
      <c r="B42" s="296"/>
      <c r="C42" s="297"/>
      <c r="D42" s="295"/>
      <c r="E42" s="299" t="s">
        <v>699</v>
      </c>
      <c r="F42" s="295"/>
      <c r="G42" s="420" t="s">
        <v>700</v>
      </c>
      <c r="H42" s="420"/>
      <c r="I42" s="420"/>
      <c r="J42" s="420"/>
      <c r="K42" s="293"/>
    </row>
    <row r="43" spans="2:11" ht="15" customHeight="1">
      <c r="B43" s="296"/>
      <c r="C43" s="297"/>
      <c r="D43" s="295"/>
      <c r="E43" s="299" t="s">
        <v>124</v>
      </c>
      <c r="F43" s="295"/>
      <c r="G43" s="420" t="s">
        <v>701</v>
      </c>
      <c r="H43" s="420"/>
      <c r="I43" s="420"/>
      <c r="J43" s="420"/>
      <c r="K43" s="293"/>
    </row>
    <row r="44" spans="2:11" ht="12.75" customHeight="1">
      <c r="B44" s="296"/>
      <c r="C44" s="297"/>
      <c r="D44" s="295"/>
      <c r="E44" s="295"/>
      <c r="F44" s="295"/>
      <c r="G44" s="295"/>
      <c r="H44" s="295"/>
      <c r="I44" s="295"/>
      <c r="J44" s="295"/>
      <c r="K44" s="293"/>
    </row>
    <row r="45" spans="2:11" ht="15" customHeight="1">
      <c r="B45" s="296"/>
      <c r="C45" s="297"/>
      <c r="D45" s="420" t="s">
        <v>702</v>
      </c>
      <c r="E45" s="420"/>
      <c r="F45" s="420"/>
      <c r="G45" s="420"/>
      <c r="H45" s="420"/>
      <c r="I45" s="420"/>
      <c r="J45" s="420"/>
      <c r="K45" s="293"/>
    </row>
    <row r="46" spans="2:11" ht="15" customHeight="1">
      <c r="B46" s="296"/>
      <c r="C46" s="297"/>
      <c r="D46" s="297"/>
      <c r="E46" s="420" t="s">
        <v>703</v>
      </c>
      <c r="F46" s="420"/>
      <c r="G46" s="420"/>
      <c r="H46" s="420"/>
      <c r="I46" s="420"/>
      <c r="J46" s="420"/>
      <c r="K46" s="293"/>
    </row>
    <row r="47" spans="2:11" ht="15" customHeight="1">
      <c r="B47" s="296"/>
      <c r="C47" s="297"/>
      <c r="D47" s="297"/>
      <c r="E47" s="420" t="s">
        <v>704</v>
      </c>
      <c r="F47" s="420"/>
      <c r="G47" s="420"/>
      <c r="H47" s="420"/>
      <c r="I47" s="420"/>
      <c r="J47" s="420"/>
      <c r="K47" s="293"/>
    </row>
    <row r="48" spans="2:11" ht="15" customHeight="1">
      <c r="B48" s="296"/>
      <c r="C48" s="297"/>
      <c r="D48" s="297"/>
      <c r="E48" s="420" t="s">
        <v>705</v>
      </c>
      <c r="F48" s="420"/>
      <c r="G48" s="420"/>
      <c r="H48" s="420"/>
      <c r="I48" s="420"/>
      <c r="J48" s="420"/>
      <c r="K48" s="293"/>
    </row>
    <row r="49" spans="2:11" ht="15" customHeight="1">
      <c r="B49" s="296"/>
      <c r="C49" s="297"/>
      <c r="D49" s="420" t="s">
        <v>706</v>
      </c>
      <c r="E49" s="420"/>
      <c r="F49" s="420"/>
      <c r="G49" s="420"/>
      <c r="H49" s="420"/>
      <c r="I49" s="420"/>
      <c r="J49" s="420"/>
      <c r="K49" s="293"/>
    </row>
    <row r="50" spans="2:11" ht="25.5" customHeight="1">
      <c r="B50" s="292"/>
      <c r="C50" s="421" t="s">
        <v>707</v>
      </c>
      <c r="D50" s="421"/>
      <c r="E50" s="421"/>
      <c r="F50" s="421"/>
      <c r="G50" s="421"/>
      <c r="H50" s="421"/>
      <c r="I50" s="421"/>
      <c r="J50" s="421"/>
      <c r="K50" s="293"/>
    </row>
    <row r="51" spans="2:11" ht="5.25" customHeight="1">
      <c r="B51" s="292"/>
      <c r="C51" s="294"/>
      <c r="D51" s="294"/>
      <c r="E51" s="294"/>
      <c r="F51" s="294"/>
      <c r="G51" s="294"/>
      <c r="H51" s="294"/>
      <c r="I51" s="294"/>
      <c r="J51" s="294"/>
      <c r="K51" s="293"/>
    </row>
    <row r="52" spans="2:11" ht="15" customHeight="1">
      <c r="B52" s="292"/>
      <c r="C52" s="420" t="s">
        <v>708</v>
      </c>
      <c r="D52" s="420"/>
      <c r="E52" s="420"/>
      <c r="F52" s="420"/>
      <c r="G52" s="420"/>
      <c r="H52" s="420"/>
      <c r="I52" s="420"/>
      <c r="J52" s="420"/>
      <c r="K52" s="293"/>
    </row>
    <row r="53" spans="2:11" ht="15" customHeight="1">
      <c r="B53" s="292"/>
      <c r="C53" s="420" t="s">
        <v>709</v>
      </c>
      <c r="D53" s="420"/>
      <c r="E53" s="420"/>
      <c r="F53" s="420"/>
      <c r="G53" s="420"/>
      <c r="H53" s="420"/>
      <c r="I53" s="420"/>
      <c r="J53" s="420"/>
      <c r="K53" s="293"/>
    </row>
    <row r="54" spans="2:11" ht="12.75" customHeight="1">
      <c r="B54" s="292"/>
      <c r="C54" s="295"/>
      <c r="D54" s="295"/>
      <c r="E54" s="295"/>
      <c r="F54" s="295"/>
      <c r="G54" s="295"/>
      <c r="H54" s="295"/>
      <c r="I54" s="295"/>
      <c r="J54" s="295"/>
      <c r="K54" s="293"/>
    </row>
    <row r="55" spans="2:11" ht="15" customHeight="1">
      <c r="B55" s="292"/>
      <c r="C55" s="420" t="s">
        <v>710</v>
      </c>
      <c r="D55" s="420"/>
      <c r="E55" s="420"/>
      <c r="F55" s="420"/>
      <c r="G55" s="420"/>
      <c r="H55" s="420"/>
      <c r="I55" s="420"/>
      <c r="J55" s="420"/>
      <c r="K55" s="293"/>
    </row>
    <row r="56" spans="2:11" ht="15" customHeight="1">
      <c r="B56" s="292"/>
      <c r="C56" s="297"/>
      <c r="D56" s="420" t="s">
        <v>711</v>
      </c>
      <c r="E56" s="420"/>
      <c r="F56" s="420"/>
      <c r="G56" s="420"/>
      <c r="H56" s="420"/>
      <c r="I56" s="420"/>
      <c r="J56" s="420"/>
      <c r="K56" s="293"/>
    </row>
    <row r="57" spans="2:11" ht="15" customHeight="1">
      <c r="B57" s="292"/>
      <c r="C57" s="297"/>
      <c r="D57" s="420" t="s">
        <v>712</v>
      </c>
      <c r="E57" s="420"/>
      <c r="F57" s="420"/>
      <c r="G57" s="420"/>
      <c r="H57" s="420"/>
      <c r="I57" s="420"/>
      <c r="J57" s="420"/>
      <c r="K57" s="293"/>
    </row>
    <row r="58" spans="2:11" ht="15" customHeight="1">
      <c r="B58" s="292"/>
      <c r="C58" s="297"/>
      <c r="D58" s="420" t="s">
        <v>713</v>
      </c>
      <c r="E58" s="420"/>
      <c r="F58" s="420"/>
      <c r="G58" s="420"/>
      <c r="H58" s="420"/>
      <c r="I58" s="420"/>
      <c r="J58" s="420"/>
      <c r="K58" s="293"/>
    </row>
    <row r="59" spans="2:11" ht="15" customHeight="1">
      <c r="B59" s="292"/>
      <c r="C59" s="297"/>
      <c r="D59" s="420" t="s">
        <v>714</v>
      </c>
      <c r="E59" s="420"/>
      <c r="F59" s="420"/>
      <c r="G59" s="420"/>
      <c r="H59" s="420"/>
      <c r="I59" s="420"/>
      <c r="J59" s="420"/>
      <c r="K59" s="293"/>
    </row>
    <row r="60" spans="2:11" ht="15" customHeight="1">
      <c r="B60" s="292"/>
      <c r="C60" s="297"/>
      <c r="D60" s="419" t="s">
        <v>715</v>
      </c>
      <c r="E60" s="419"/>
      <c r="F60" s="419"/>
      <c r="G60" s="419"/>
      <c r="H60" s="419"/>
      <c r="I60" s="419"/>
      <c r="J60" s="419"/>
      <c r="K60" s="293"/>
    </row>
    <row r="61" spans="2:11" ht="15" customHeight="1">
      <c r="B61" s="292"/>
      <c r="C61" s="297"/>
      <c r="D61" s="420" t="s">
        <v>716</v>
      </c>
      <c r="E61" s="420"/>
      <c r="F61" s="420"/>
      <c r="G61" s="420"/>
      <c r="H61" s="420"/>
      <c r="I61" s="420"/>
      <c r="J61" s="420"/>
      <c r="K61" s="293"/>
    </row>
    <row r="62" spans="2:11" ht="12.75" customHeight="1">
      <c r="B62" s="292"/>
      <c r="C62" s="297"/>
      <c r="D62" s="297"/>
      <c r="E62" s="300"/>
      <c r="F62" s="297"/>
      <c r="G62" s="297"/>
      <c r="H62" s="297"/>
      <c r="I62" s="297"/>
      <c r="J62" s="297"/>
      <c r="K62" s="293"/>
    </row>
    <row r="63" spans="2:11" ht="15" customHeight="1">
      <c r="B63" s="292"/>
      <c r="C63" s="297"/>
      <c r="D63" s="420" t="s">
        <v>717</v>
      </c>
      <c r="E63" s="420"/>
      <c r="F63" s="420"/>
      <c r="G63" s="420"/>
      <c r="H63" s="420"/>
      <c r="I63" s="420"/>
      <c r="J63" s="420"/>
      <c r="K63" s="293"/>
    </row>
    <row r="64" spans="2:11" ht="15" customHeight="1">
      <c r="B64" s="292"/>
      <c r="C64" s="297"/>
      <c r="D64" s="419" t="s">
        <v>718</v>
      </c>
      <c r="E64" s="419"/>
      <c r="F64" s="419"/>
      <c r="G64" s="419"/>
      <c r="H64" s="419"/>
      <c r="I64" s="419"/>
      <c r="J64" s="419"/>
      <c r="K64" s="293"/>
    </row>
    <row r="65" spans="2:11" ht="15" customHeight="1">
      <c r="B65" s="292"/>
      <c r="C65" s="297"/>
      <c r="D65" s="420" t="s">
        <v>719</v>
      </c>
      <c r="E65" s="420"/>
      <c r="F65" s="420"/>
      <c r="G65" s="420"/>
      <c r="H65" s="420"/>
      <c r="I65" s="420"/>
      <c r="J65" s="420"/>
      <c r="K65" s="293"/>
    </row>
    <row r="66" spans="2:11" ht="15" customHeight="1">
      <c r="B66" s="292"/>
      <c r="C66" s="297"/>
      <c r="D66" s="420" t="s">
        <v>720</v>
      </c>
      <c r="E66" s="420"/>
      <c r="F66" s="420"/>
      <c r="G66" s="420"/>
      <c r="H66" s="420"/>
      <c r="I66" s="420"/>
      <c r="J66" s="420"/>
      <c r="K66" s="293"/>
    </row>
    <row r="67" spans="2:11" ht="15" customHeight="1">
      <c r="B67" s="292"/>
      <c r="C67" s="297"/>
      <c r="D67" s="420" t="s">
        <v>721</v>
      </c>
      <c r="E67" s="420"/>
      <c r="F67" s="420"/>
      <c r="G67" s="420"/>
      <c r="H67" s="420"/>
      <c r="I67" s="420"/>
      <c r="J67" s="420"/>
      <c r="K67" s="293"/>
    </row>
    <row r="68" spans="2:11" ht="15" customHeight="1">
      <c r="B68" s="292"/>
      <c r="C68" s="297"/>
      <c r="D68" s="420" t="s">
        <v>722</v>
      </c>
      <c r="E68" s="420"/>
      <c r="F68" s="420"/>
      <c r="G68" s="420"/>
      <c r="H68" s="420"/>
      <c r="I68" s="420"/>
      <c r="J68" s="420"/>
      <c r="K68" s="293"/>
    </row>
    <row r="69" spans="2:11" ht="12.75" customHeight="1">
      <c r="B69" s="301"/>
      <c r="C69" s="302"/>
      <c r="D69" s="302"/>
      <c r="E69" s="302"/>
      <c r="F69" s="302"/>
      <c r="G69" s="302"/>
      <c r="H69" s="302"/>
      <c r="I69" s="302"/>
      <c r="J69" s="302"/>
      <c r="K69" s="303"/>
    </row>
    <row r="70" spans="2:11" ht="18.75" customHeight="1">
      <c r="B70" s="304"/>
      <c r="C70" s="304"/>
      <c r="D70" s="304"/>
      <c r="E70" s="304"/>
      <c r="F70" s="304"/>
      <c r="G70" s="304"/>
      <c r="H70" s="304"/>
      <c r="I70" s="304"/>
      <c r="J70" s="304"/>
      <c r="K70" s="305"/>
    </row>
    <row r="71" spans="2:11" ht="18.75" customHeight="1">
      <c r="B71" s="305"/>
      <c r="C71" s="305"/>
      <c r="D71" s="305"/>
      <c r="E71" s="305"/>
      <c r="F71" s="305"/>
      <c r="G71" s="305"/>
      <c r="H71" s="305"/>
      <c r="I71" s="305"/>
      <c r="J71" s="305"/>
      <c r="K71" s="305"/>
    </row>
    <row r="72" spans="2:11" ht="7.5" customHeight="1">
      <c r="B72" s="306"/>
      <c r="C72" s="307"/>
      <c r="D72" s="307"/>
      <c r="E72" s="307"/>
      <c r="F72" s="307"/>
      <c r="G72" s="307"/>
      <c r="H72" s="307"/>
      <c r="I72" s="307"/>
      <c r="J72" s="307"/>
      <c r="K72" s="308"/>
    </row>
    <row r="73" spans="2:11" ht="45" customHeight="1">
      <c r="B73" s="309"/>
      <c r="C73" s="418" t="s">
        <v>95</v>
      </c>
      <c r="D73" s="418"/>
      <c r="E73" s="418"/>
      <c r="F73" s="418"/>
      <c r="G73" s="418"/>
      <c r="H73" s="418"/>
      <c r="I73" s="418"/>
      <c r="J73" s="418"/>
      <c r="K73" s="310"/>
    </row>
    <row r="74" spans="2:11" ht="17.25" customHeight="1">
      <c r="B74" s="309"/>
      <c r="C74" s="311" t="s">
        <v>723</v>
      </c>
      <c r="D74" s="311"/>
      <c r="E74" s="311"/>
      <c r="F74" s="311" t="s">
        <v>724</v>
      </c>
      <c r="G74" s="312"/>
      <c r="H74" s="311" t="s">
        <v>120</v>
      </c>
      <c r="I74" s="311" t="s">
        <v>57</v>
      </c>
      <c r="J74" s="311" t="s">
        <v>725</v>
      </c>
      <c r="K74" s="310"/>
    </row>
    <row r="75" spans="2:11" ht="17.25" customHeight="1">
      <c r="B75" s="309"/>
      <c r="C75" s="313" t="s">
        <v>726</v>
      </c>
      <c r="D75" s="313"/>
      <c r="E75" s="313"/>
      <c r="F75" s="314" t="s">
        <v>727</v>
      </c>
      <c r="G75" s="315"/>
      <c r="H75" s="313"/>
      <c r="I75" s="313"/>
      <c r="J75" s="313" t="s">
        <v>728</v>
      </c>
      <c r="K75" s="310"/>
    </row>
    <row r="76" spans="2:11" ht="5.25" customHeight="1">
      <c r="B76" s="309"/>
      <c r="C76" s="316"/>
      <c r="D76" s="316"/>
      <c r="E76" s="316"/>
      <c r="F76" s="316"/>
      <c r="G76" s="317"/>
      <c r="H76" s="316"/>
      <c r="I76" s="316"/>
      <c r="J76" s="316"/>
      <c r="K76" s="310"/>
    </row>
    <row r="77" spans="2:11" ht="15" customHeight="1">
      <c r="B77" s="309"/>
      <c r="C77" s="299" t="s">
        <v>53</v>
      </c>
      <c r="D77" s="316"/>
      <c r="E77" s="316"/>
      <c r="F77" s="318" t="s">
        <v>729</v>
      </c>
      <c r="G77" s="317"/>
      <c r="H77" s="299" t="s">
        <v>730</v>
      </c>
      <c r="I77" s="299" t="s">
        <v>731</v>
      </c>
      <c r="J77" s="299">
        <v>20</v>
      </c>
      <c r="K77" s="310"/>
    </row>
    <row r="78" spans="2:11" ht="15" customHeight="1">
      <c r="B78" s="309"/>
      <c r="C78" s="299" t="s">
        <v>732</v>
      </c>
      <c r="D78" s="299"/>
      <c r="E78" s="299"/>
      <c r="F78" s="318" t="s">
        <v>729</v>
      </c>
      <c r="G78" s="317"/>
      <c r="H78" s="299" t="s">
        <v>733</v>
      </c>
      <c r="I78" s="299" t="s">
        <v>731</v>
      </c>
      <c r="J78" s="299">
        <v>120</v>
      </c>
      <c r="K78" s="310"/>
    </row>
    <row r="79" spans="2:11" ht="15" customHeight="1">
      <c r="B79" s="319"/>
      <c r="C79" s="299" t="s">
        <v>734</v>
      </c>
      <c r="D79" s="299"/>
      <c r="E79" s="299"/>
      <c r="F79" s="318" t="s">
        <v>735</v>
      </c>
      <c r="G79" s="317"/>
      <c r="H79" s="299" t="s">
        <v>736</v>
      </c>
      <c r="I79" s="299" t="s">
        <v>731</v>
      </c>
      <c r="J79" s="299">
        <v>50</v>
      </c>
      <c r="K79" s="310"/>
    </row>
    <row r="80" spans="2:11" ht="15" customHeight="1">
      <c r="B80" s="319"/>
      <c r="C80" s="299" t="s">
        <v>737</v>
      </c>
      <c r="D80" s="299"/>
      <c r="E80" s="299"/>
      <c r="F80" s="318" t="s">
        <v>729</v>
      </c>
      <c r="G80" s="317"/>
      <c r="H80" s="299" t="s">
        <v>738</v>
      </c>
      <c r="I80" s="299" t="s">
        <v>739</v>
      </c>
      <c r="J80" s="299"/>
      <c r="K80" s="310"/>
    </row>
    <row r="81" spans="2:11" ht="15" customHeight="1">
      <c r="B81" s="319"/>
      <c r="C81" s="320" t="s">
        <v>740</v>
      </c>
      <c r="D81" s="320"/>
      <c r="E81" s="320"/>
      <c r="F81" s="321" t="s">
        <v>735</v>
      </c>
      <c r="G81" s="320"/>
      <c r="H81" s="320" t="s">
        <v>741</v>
      </c>
      <c r="I81" s="320" t="s">
        <v>731</v>
      </c>
      <c r="J81" s="320">
        <v>15</v>
      </c>
      <c r="K81" s="310"/>
    </row>
    <row r="82" spans="2:11" ht="15" customHeight="1">
      <c r="B82" s="319"/>
      <c r="C82" s="320" t="s">
        <v>742</v>
      </c>
      <c r="D82" s="320"/>
      <c r="E82" s="320"/>
      <c r="F82" s="321" t="s">
        <v>735</v>
      </c>
      <c r="G82" s="320"/>
      <c r="H82" s="320" t="s">
        <v>743</v>
      </c>
      <c r="I82" s="320" t="s">
        <v>731</v>
      </c>
      <c r="J82" s="320">
        <v>15</v>
      </c>
      <c r="K82" s="310"/>
    </row>
    <row r="83" spans="2:11" ht="15" customHeight="1">
      <c r="B83" s="319"/>
      <c r="C83" s="320" t="s">
        <v>744</v>
      </c>
      <c r="D83" s="320"/>
      <c r="E83" s="320"/>
      <c r="F83" s="321" t="s">
        <v>735</v>
      </c>
      <c r="G83" s="320"/>
      <c r="H83" s="320" t="s">
        <v>745</v>
      </c>
      <c r="I83" s="320" t="s">
        <v>731</v>
      </c>
      <c r="J83" s="320">
        <v>20</v>
      </c>
      <c r="K83" s="310"/>
    </row>
    <row r="84" spans="2:11" ht="15" customHeight="1">
      <c r="B84" s="319"/>
      <c r="C84" s="320" t="s">
        <v>746</v>
      </c>
      <c r="D84" s="320"/>
      <c r="E84" s="320"/>
      <c r="F84" s="321" t="s">
        <v>735</v>
      </c>
      <c r="G84" s="320"/>
      <c r="H84" s="320" t="s">
        <v>747</v>
      </c>
      <c r="I84" s="320" t="s">
        <v>731</v>
      </c>
      <c r="J84" s="320">
        <v>20</v>
      </c>
      <c r="K84" s="310"/>
    </row>
    <row r="85" spans="2:11" ht="15" customHeight="1">
      <c r="B85" s="319"/>
      <c r="C85" s="299" t="s">
        <v>748</v>
      </c>
      <c r="D85" s="299"/>
      <c r="E85" s="299"/>
      <c r="F85" s="318" t="s">
        <v>735</v>
      </c>
      <c r="G85" s="317"/>
      <c r="H85" s="299" t="s">
        <v>749</v>
      </c>
      <c r="I85" s="299" t="s">
        <v>731</v>
      </c>
      <c r="J85" s="299">
        <v>50</v>
      </c>
      <c r="K85" s="310"/>
    </row>
    <row r="86" spans="2:11" ht="15" customHeight="1">
      <c r="B86" s="319"/>
      <c r="C86" s="299" t="s">
        <v>750</v>
      </c>
      <c r="D86" s="299"/>
      <c r="E86" s="299"/>
      <c r="F86" s="318" t="s">
        <v>735</v>
      </c>
      <c r="G86" s="317"/>
      <c r="H86" s="299" t="s">
        <v>751</v>
      </c>
      <c r="I86" s="299" t="s">
        <v>731</v>
      </c>
      <c r="J86" s="299">
        <v>20</v>
      </c>
      <c r="K86" s="310"/>
    </row>
    <row r="87" spans="2:11" ht="15" customHeight="1">
      <c r="B87" s="319"/>
      <c r="C87" s="299" t="s">
        <v>752</v>
      </c>
      <c r="D87" s="299"/>
      <c r="E87" s="299"/>
      <c r="F87" s="318" t="s">
        <v>735</v>
      </c>
      <c r="G87" s="317"/>
      <c r="H87" s="299" t="s">
        <v>753</v>
      </c>
      <c r="I87" s="299" t="s">
        <v>731</v>
      </c>
      <c r="J87" s="299">
        <v>20</v>
      </c>
      <c r="K87" s="310"/>
    </row>
    <row r="88" spans="2:11" ht="15" customHeight="1">
      <c r="B88" s="319"/>
      <c r="C88" s="299" t="s">
        <v>754</v>
      </c>
      <c r="D88" s="299"/>
      <c r="E88" s="299"/>
      <c r="F88" s="318" t="s">
        <v>735</v>
      </c>
      <c r="G88" s="317"/>
      <c r="H88" s="299" t="s">
        <v>755</v>
      </c>
      <c r="I88" s="299" t="s">
        <v>731</v>
      </c>
      <c r="J88" s="299">
        <v>50</v>
      </c>
      <c r="K88" s="310"/>
    </row>
    <row r="89" spans="2:11" ht="15" customHeight="1">
      <c r="B89" s="319"/>
      <c r="C89" s="299" t="s">
        <v>756</v>
      </c>
      <c r="D89" s="299"/>
      <c r="E89" s="299"/>
      <c r="F89" s="318" t="s">
        <v>735</v>
      </c>
      <c r="G89" s="317"/>
      <c r="H89" s="299" t="s">
        <v>756</v>
      </c>
      <c r="I89" s="299" t="s">
        <v>731</v>
      </c>
      <c r="J89" s="299">
        <v>50</v>
      </c>
      <c r="K89" s="310"/>
    </row>
    <row r="90" spans="2:11" ht="15" customHeight="1">
      <c r="B90" s="319"/>
      <c r="C90" s="299" t="s">
        <v>125</v>
      </c>
      <c r="D90" s="299"/>
      <c r="E90" s="299"/>
      <c r="F90" s="318" t="s">
        <v>735</v>
      </c>
      <c r="G90" s="317"/>
      <c r="H90" s="299" t="s">
        <v>757</v>
      </c>
      <c r="I90" s="299" t="s">
        <v>731</v>
      </c>
      <c r="J90" s="299">
        <v>255</v>
      </c>
      <c r="K90" s="310"/>
    </row>
    <row r="91" spans="2:11" ht="15" customHeight="1">
      <c r="B91" s="319"/>
      <c r="C91" s="299" t="s">
        <v>758</v>
      </c>
      <c r="D91" s="299"/>
      <c r="E91" s="299"/>
      <c r="F91" s="318" t="s">
        <v>729</v>
      </c>
      <c r="G91" s="317"/>
      <c r="H91" s="299" t="s">
        <v>759</v>
      </c>
      <c r="I91" s="299" t="s">
        <v>760</v>
      </c>
      <c r="J91" s="299"/>
      <c r="K91" s="310"/>
    </row>
    <row r="92" spans="2:11" ht="15" customHeight="1">
      <c r="B92" s="319"/>
      <c r="C92" s="299" t="s">
        <v>761</v>
      </c>
      <c r="D92" s="299"/>
      <c r="E92" s="299"/>
      <c r="F92" s="318" t="s">
        <v>729</v>
      </c>
      <c r="G92" s="317"/>
      <c r="H92" s="299" t="s">
        <v>762</v>
      </c>
      <c r="I92" s="299" t="s">
        <v>763</v>
      </c>
      <c r="J92" s="299"/>
      <c r="K92" s="310"/>
    </row>
    <row r="93" spans="2:11" ht="15" customHeight="1">
      <c r="B93" s="319"/>
      <c r="C93" s="299" t="s">
        <v>764</v>
      </c>
      <c r="D93" s="299"/>
      <c r="E93" s="299"/>
      <c r="F93" s="318" t="s">
        <v>729</v>
      </c>
      <c r="G93" s="317"/>
      <c r="H93" s="299" t="s">
        <v>764</v>
      </c>
      <c r="I93" s="299" t="s">
        <v>763</v>
      </c>
      <c r="J93" s="299"/>
      <c r="K93" s="310"/>
    </row>
    <row r="94" spans="2:11" ht="15" customHeight="1">
      <c r="B94" s="319"/>
      <c r="C94" s="299" t="s">
        <v>38</v>
      </c>
      <c r="D94" s="299"/>
      <c r="E94" s="299"/>
      <c r="F94" s="318" t="s">
        <v>729</v>
      </c>
      <c r="G94" s="317"/>
      <c r="H94" s="299" t="s">
        <v>765</v>
      </c>
      <c r="I94" s="299" t="s">
        <v>763</v>
      </c>
      <c r="J94" s="299"/>
      <c r="K94" s="310"/>
    </row>
    <row r="95" spans="2:11" ht="15" customHeight="1">
      <c r="B95" s="319"/>
      <c r="C95" s="299" t="s">
        <v>48</v>
      </c>
      <c r="D95" s="299"/>
      <c r="E95" s="299"/>
      <c r="F95" s="318" t="s">
        <v>729</v>
      </c>
      <c r="G95" s="317"/>
      <c r="H95" s="299" t="s">
        <v>766</v>
      </c>
      <c r="I95" s="299" t="s">
        <v>763</v>
      </c>
      <c r="J95" s="299"/>
      <c r="K95" s="310"/>
    </row>
    <row r="96" spans="2:11" ht="15" customHeight="1">
      <c r="B96" s="322"/>
      <c r="C96" s="323"/>
      <c r="D96" s="323"/>
      <c r="E96" s="323"/>
      <c r="F96" s="323"/>
      <c r="G96" s="323"/>
      <c r="H96" s="323"/>
      <c r="I96" s="323"/>
      <c r="J96" s="323"/>
      <c r="K96" s="324"/>
    </row>
    <row r="97" spans="2:11" ht="18.75" customHeight="1">
      <c r="B97" s="325"/>
      <c r="C97" s="326"/>
      <c r="D97" s="326"/>
      <c r="E97" s="326"/>
      <c r="F97" s="326"/>
      <c r="G97" s="326"/>
      <c r="H97" s="326"/>
      <c r="I97" s="326"/>
      <c r="J97" s="326"/>
      <c r="K97" s="325"/>
    </row>
    <row r="98" spans="2:11" ht="18.75" customHeight="1">
      <c r="B98" s="305"/>
      <c r="C98" s="305"/>
      <c r="D98" s="305"/>
      <c r="E98" s="305"/>
      <c r="F98" s="305"/>
      <c r="G98" s="305"/>
      <c r="H98" s="305"/>
      <c r="I98" s="305"/>
      <c r="J98" s="305"/>
      <c r="K98" s="305"/>
    </row>
    <row r="99" spans="2:11" ht="7.5" customHeight="1">
      <c r="B99" s="306"/>
      <c r="C99" s="307"/>
      <c r="D99" s="307"/>
      <c r="E99" s="307"/>
      <c r="F99" s="307"/>
      <c r="G99" s="307"/>
      <c r="H99" s="307"/>
      <c r="I99" s="307"/>
      <c r="J99" s="307"/>
      <c r="K99" s="308"/>
    </row>
    <row r="100" spans="2:11" ht="45" customHeight="1">
      <c r="B100" s="309"/>
      <c r="C100" s="418" t="s">
        <v>767</v>
      </c>
      <c r="D100" s="418"/>
      <c r="E100" s="418"/>
      <c r="F100" s="418"/>
      <c r="G100" s="418"/>
      <c r="H100" s="418"/>
      <c r="I100" s="418"/>
      <c r="J100" s="418"/>
      <c r="K100" s="310"/>
    </row>
    <row r="101" spans="2:11" ht="17.25" customHeight="1">
      <c r="B101" s="309"/>
      <c r="C101" s="311" t="s">
        <v>723</v>
      </c>
      <c r="D101" s="311"/>
      <c r="E101" s="311"/>
      <c r="F101" s="311" t="s">
        <v>724</v>
      </c>
      <c r="G101" s="312"/>
      <c r="H101" s="311" t="s">
        <v>120</v>
      </c>
      <c r="I101" s="311" t="s">
        <v>57</v>
      </c>
      <c r="J101" s="311" t="s">
        <v>725</v>
      </c>
      <c r="K101" s="310"/>
    </row>
    <row r="102" spans="2:11" ht="17.25" customHeight="1">
      <c r="B102" s="309"/>
      <c r="C102" s="313" t="s">
        <v>726</v>
      </c>
      <c r="D102" s="313"/>
      <c r="E102" s="313"/>
      <c r="F102" s="314" t="s">
        <v>727</v>
      </c>
      <c r="G102" s="315"/>
      <c r="H102" s="313"/>
      <c r="I102" s="313"/>
      <c r="J102" s="313" t="s">
        <v>728</v>
      </c>
      <c r="K102" s="310"/>
    </row>
    <row r="103" spans="2:11" ht="5.25" customHeight="1">
      <c r="B103" s="309"/>
      <c r="C103" s="311"/>
      <c r="D103" s="311"/>
      <c r="E103" s="311"/>
      <c r="F103" s="311"/>
      <c r="G103" s="327"/>
      <c r="H103" s="311"/>
      <c r="I103" s="311"/>
      <c r="J103" s="311"/>
      <c r="K103" s="310"/>
    </row>
    <row r="104" spans="2:11" ht="15" customHeight="1">
      <c r="B104" s="309"/>
      <c r="C104" s="299" t="s">
        <v>53</v>
      </c>
      <c r="D104" s="316"/>
      <c r="E104" s="316"/>
      <c r="F104" s="318" t="s">
        <v>729</v>
      </c>
      <c r="G104" s="327"/>
      <c r="H104" s="299" t="s">
        <v>768</v>
      </c>
      <c r="I104" s="299" t="s">
        <v>731</v>
      </c>
      <c r="J104" s="299">
        <v>20</v>
      </c>
      <c r="K104" s="310"/>
    </row>
    <row r="105" spans="2:11" ht="15" customHeight="1">
      <c r="B105" s="309"/>
      <c r="C105" s="299" t="s">
        <v>732</v>
      </c>
      <c r="D105" s="299"/>
      <c r="E105" s="299"/>
      <c r="F105" s="318" t="s">
        <v>729</v>
      </c>
      <c r="G105" s="299"/>
      <c r="H105" s="299" t="s">
        <v>768</v>
      </c>
      <c r="I105" s="299" t="s">
        <v>731</v>
      </c>
      <c r="J105" s="299">
        <v>120</v>
      </c>
      <c r="K105" s="310"/>
    </row>
    <row r="106" spans="2:11" ht="15" customHeight="1">
      <c r="B106" s="319"/>
      <c r="C106" s="299" t="s">
        <v>734</v>
      </c>
      <c r="D106" s="299"/>
      <c r="E106" s="299"/>
      <c r="F106" s="318" t="s">
        <v>735</v>
      </c>
      <c r="G106" s="299"/>
      <c r="H106" s="299" t="s">
        <v>768</v>
      </c>
      <c r="I106" s="299" t="s">
        <v>731</v>
      </c>
      <c r="J106" s="299">
        <v>50</v>
      </c>
      <c r="K106" s="310"/>
    </row>
    <row r="107" spans="2:11" ht="15" customHeight="1">
      <c r="B107" s="319"/>
      <c r="C107" s="299" t="s">
        <v>737</v>
      </c>
      <c r="D107" s="299"/>
      <c r="E107" s="299"/>
      <c r="F107" s="318" t="s">
        <v>729</v>
      </c>
      <c r="G107" s="299"/>
      <c r="H107" s="299" t="s">
        <v>768</v>
      </c>
      <c r="I107" s="299" t="s">
        <v>739</v>
      </c>
      <c r="J107" s="299"/>
      <c r="K107" s="310"/>
    </row>
    <row r="108" spans="2:11" ht="15" customHeight="1">
      <c r="B108" s="319"/>
      <c r="C108" s="299" t="s">
        <v>748</v>
      </c>
      <c r="D108" s="299"/>
      <c r="E108" s="299"/>
      <c r="F108" s="318" t="s">
        <v>735</v>
      </c>
      <c r="G108" s="299"/>
      <c r="H108" s="299" t="s">
        <v>768</v>
      </c>
      <c r="I108" s="299" t="s">
        <v>731</v>
      </c>
      <c r="J108" s="299">
        <v>50</v>
      </c>
      <c r="K108" s="310"/>
    </row>
    <row r="109" spans="2:11" ht="15" customHeight="1">
      <c r="B109" s="319"/>
      <c r="C109" s="299" t="s">
        <v>756</v>
      </c>
      <c r="D109" s="299"/>
      <c r="E109" s="299"/>
      <c r="F109" s="318" t="s">
        <v>735</v>
      </c>
      <c r="G109" s="299"/>
      <c r="H109" s="299" t="s">
        <v>768</v>
      </c>
      <c r="I109" s="299" t="s">
        <v>731</v>
      </c>
      <c r="J109" s="299">
        <v>50</v>
      </c>
      <c r="K109" s="310"/>
    </row>
    <row r="110" spans="2:11" ht="15" customHeight="1">
      <c r="B110" s="319"/>
      <c r="C110" s="299" t="s">
        <v>754</v>
      </c>
      <c r="D110" s="299"/>
      <c r="E110" s="299"/>
      <c r="F110" s="318" t="s">
        <v>735</v>
      </c>
      <c r="G110" s="299"/>
      <c r="H110" s="299" t="s">
        <v>768</v>
      </c>
      <c r="I110" s="299" t="s">
        <v>731</v>
      </c>
      <c r="J110" s="299">
        <v>50</v>
      </c>
      <c r="K110" s="310"/>
    </row>
    <row r="111" spans="2:11" ht="15" customHeight="1">
      <c r="B111" s="319"/>
      <c r="C111" s="299" t="s">
        <v>53</v>
      </c>
      <c r="D111" s="299"/>
      <c r="E111" s="299"/>
      <c r="F111" s="318" t="s">
        <v>729</v>
      </c>
      <c r="G111" s="299"/>
      <c r="H111" s="299" t="s">
        <v>769</v>
      </c>
      <c r="I111" s="299" t="s">
        <v>731</v>
      </c>
      <c r="J111" s="299">
        <v>20</v>
      </c>
      <c r="K111" s="310"/>
    </row>
    <row r="112" spans="2:11" ht="15" customHeight="1">
      <c r="B112" s="319"/>
      <c r="C112" s="299" t="s">
        <v>770</v>
      </c>
      <c r="D112" s="299"/>
      <c r="E112" s="299"/>
      <c r="F112" s="318" t="s">
        <v>729</v>
      </c>
      <c r="G112" s="299"/>
      <c r="H112" s="299" t="s">
        <v>771</v>
      </c>
      <c r="I112" s="299" t="s">
        <v>731</v>
      </c>
      <c r="J112" s="299">
        <v>120</v>
      </c>
      <c r="K112" s="310"/>
    </row>
    <row r="113" spans="2:11" ht="15" customHeight="1">
      <c r="B113" s="319"/>
      <c r="C113" s="299" t="s">
        <v>38</v>
      </c>
      <c r="D113" s="299"/>
      <c r="E113" s="299"/>
      <c r="F113" s="318" t="s">
        <v>729</v>
      </c>
      <c r="G113" s="299"/>
      <c r="H113" s="299" t="s">
        <v>772</v>
      </c>
      <c r="I113" s="299" t="s">
        <v>763</v>
      </c>
      <c r="J113" s="299"/>
      <c r="K113" s="310"/>
    </row>
    <row r="114" spans="2:11" ht="15" customHeight="1">
      <c r="B114" s="319"/>
      <c r="C114" s="299" t="s">
        <v>48</v>
      </c>
      <c r="D114" s="299"/>
      <c r="E114" s="299"/>
      <c r="F114" s="318" t="s">
        <v>729</v>
      </c>
      <c r="G114" s="299"/>
      <c r="H114" s="299" t="s">
        <v>773</v>
      </c>
      <c r="I114" s="299" t="s">
        <v>763</v>
      </c>
      <c r="J114" s="299"/>
      <c r="K114" s="310"/>
    </row>
    <row r="115" spans="2:11" ht="15" customHeight="1">
      <c r="B115" s="319"/>
      <c r="C115" s="299" t="s">
        <v>57</v>
      </c>
      <c r="D115" s="299"/>
      <c r="E115" s="299"/>
      <c r="F115" s="318" t="s">
        <v>729</v>
      </c>
      <c r="G115" s="299"/>
      <c r="H115" s="299" t="s">
        <v>774</v>
      </c>
      <c r="I115" s="299" t="s">
        <v>775</v>
      </c>
      <c r="J115" s="299"/>
      <c r="K115" s="310"/>
    </row>
    <row r="116" spans="2:11" ht="15" customHeight="1">
      <c r="B116" s="322"/>
      <c r="C116" s="328"/>
      <c r="D116" s="328"/>
      <c r="E116" s="328"/>
      <c r="F116" s="328"/>
      <c r="G116" s="328"/>
      <c r="H116" s="328"/>
      <c r="I116" s="328"/>
      <c r="J116" s="328"/>
      <c r="K116" s="324"/>
    </row>
    <row r="117" spans="2:11" ht="18.75" customHeight="1">
      <c r="B117" s="329"/>
      <c r="C117" s="295"/>
      <c r="D117" s="295"/>
      <c r="E117" s="295"/>
      <c r="F117" s="330"/>
      <c r="G117" s="295"/>
      <c r="H117" s="295"/>
      <c r="I117" s="295"/>
      <c r="J117" s="295"/>
      <c r="K117" s="329"/>
    </row>
    <row r="118" spans="2:11" ht="18.75" customHeight="1">
      <c r="B118" s="305"/>
      <c r="C118" s="305"/>
      <c r="D118" s="305"/>
      <c r="E118" s="305"/>
      <c r="F118" s="305"/>
      <c r="G118" s="305"/>
      <c r="H118" s="305"/>
      <c r="I118" s="305"/>
      <c r="J118" s="305"/>
      <c r="K118" s="305"/>
    </row>
    <row r="119" spans="2:11" ht="7.5" customHeight="1">
      <c r="B119" s="331"/>
      <c r="C119" s="332"/>
      <c r="D119" s="332"/>
      <c r="E119" s="332"/>
      <c r="F119" s="332"/>
      <c r="G119" s="332"/>
      <c r="H119" s="332"/>
      <c r="I119" s="332"/>
      <c r="J119" s="332"/>
      <c r="K119" s="333"/>
    </row>
    <row r="120" spans="2:11" ht="45" customHeight="1">
      <c r="B120" s="334"/>
      <c r="C120" s="417" t="s">
        <v>776</v>
      </c>
      <c r="D120" s="417"/>
      <c r="E120" s="417"/>
      <c r="F120" s="417"/>
      <c r="G120" s="417"/>
      <c r="H120" s="417"/>
      <c r="I120" s="417"/>
      <c r="J120" s="417"/>
      <c r="K120" s="335"/>
    </row>
    <row r="121" spans="2:11" ht="17.25" customHeight="1">
      <c r="B121" s="336"/>
      <c r="C121" s="311" t="s">
        <v>723</v>
      </c>
      <c r="D121" s="311"/>
      <c r="E121" s="311"/>
      <c r="F121" s="311" t="s">
        <v>724</v>
      </c>
      <c r="G121" s="312"/>
      <c r="H121" s="311" t="s">
        <v>120</v>
      </c>
      <c r="I121" s="311" t="s">
        <v>57</v>
      </c>
      <c r="J121" s="311" t="s">
        <v>725</v>
      </c>
      <c r="K121" s="337"/>
    </row>
    <row r="122" spans="2:11" ht="17.25" customHeight="1">
      <c r="B122" s="336"/>
      <c r="C122" s="313" t="s">
        <v>726</v>
      </c>
      <c r="D122" s="313"/>
      <c r="E122" s="313"/>
      <c r="F122" s="314" t="s">
        <v>727</v>
      </c>
      <c r="G122" s="315"/>
      <c r="H122" s="313"/>
      <c r="I122" s="313"/>
      <c r="J122" s="313" t="s">
        <v>728</v>
      </c>
      <c r="K122" s="337"/>
    </row>
    <row r="123" spans="2:11" ht="5.25" customHeight="1">
      <c r="B123" s="338"/>
      <c r="C123" s="316"/>
      <c r="D123" s="316"/>
      <c r="E123" s="316"/>
      <c r="F123" s="316"/>
      <c r="G123" s="299"/>
      <c r="H123" s="316"/>
      <c r="I123" s="316"/>
      <c r="J123" s="316"/>
      <c r="K123" s="339"/>
    </row>
    <row r="124" spans="2:11" ht="15" customHeight="1">
      <c r="B124" s="338"/>
      <c r="C124" s="299" t="s">
        <v>732</v>
      </c>
      <c r="D124" s="316"/>
      <c r="E124" s="316"/>
      <c r="F124" s="318" t="s">
        <v>729</v>
      </c>
      <c r="G124" s="299"/>
      <c r="H124" s="299" t="s">
        <v>768</v>
      </c>
      <c r="I124" s="299" t="s">
        <v>731</v>
      </c>
      <c r="J124" s="299">
        <v>120</v>
      </c>
      <c r="K124" s="340"/>
    </row>
    <row r="125" spans="2:11" ht="15" customHeight="1">
      <c r="B125" s="338"/>
      <c r="C125" s="299" t="s">
        <v>777</v>
      </c>
      <c r="D125" s="299"/>
      <c r="E125" s="299"/>
      <c r="F125" s="318" t="s">
        <v>729</v>
      </c>
      <c r="G125" s="299"/>
      <c r="H125" s="299" t="s">
        <v>778</v>
      </c>
      <c r="I125" s="299" t="s">
        <v>731</v>
      </c>
      <c r="J125" s="299" t="s">
        <v>779</v>
      </c>
      <c r="K125" s="340"/>
    </row>
    <row r="126" spans="2:11" ht="15" customHeight="1">
      <c r="B126" s="338"/>
      <c r="C126" s="299" t="s">
        <v>83</v>
      </c>
      <c r="D126" s="299"/>
      <c r="E126" s="299"/>
      <c r="F126" s="318" t="s">
        <v>729</v>
      </c>
      <c r="G126" s="299"/>
      <c r="H126" s="299" t="s">
        <v>780</v>
      </c>
      <c r="I126" s="299" t="s">
        <v>731</v>
      </c>
      <c r="J126" s="299" t="s">
        <v>779</v>
      </c>
      <c r="K126" s="340"/>
    </row>
    <row r="127" spans="2:11" ht="15" customHeight="1">
      <c r="B127" s="338"/>
      <c r="C127" s="299" t="s">
        <v>740</v>
      </c>
      <c r="D127" s="299"/>
      <c r="E127" s="299"/>
      <c r="F127" s="318" t="s">
        <v>735</v>
      </c>
      <c r="G127" s="299"/>
      <c r="H127" s="299" t="s">
        <v>741</v>
      </c>
      <c r="I127" s="299" t="s">
        <v>731</v>
      </c>
      <c r="J127" s="299">
        <v>15</v>
      </c>
      <c r="K127" s="340"/>
    </row>
    <row r="128" spans="2:11" ht="15" customHeight="1">
      <c r="B128" s="338"/>
      <c r="C128" s="320" t="s">
        <v>742</v>
      </c>
      <c r="D128" s="320"/>
      <c r="E128" s="320"/>
      <c r="F128" s="321" t="s">
        <v>735</v>
      </c>
      <c r="G128" s="320"/>
      <c r="H128" s="320" t="s">
        <v>743</v>
      </c>
      <c r="I128" s="320" t="s">
        <v>731</v>
      </c>
      <c r="J128" s="320">
        <v>15</v>
      </c>
      <c r="K128" s="340"/>
    </row>
    <row r="129" spans="2:11" ht="15" customHeight="1">
      <c r="B129" s="338"/>
      <c r="C129" s="320" t="s">
        <v>744</v>
      </c>
      <c r="D129" s="320"/>
      <c r="E129" s="320"/>
      <c r="F129" s="321" t="s">
        <v>735</v>
      </c>
      <c r="G129" s="320"/>
      <c r="H129" s="320" t="s">
        <v>745</v>
      </c>
      <c r="I129" s="320" t="s">
        <v>731</v>
      </c>
      <c r="J129" s="320">
        <v>20</v>
      </c>
      <c r="K129" s="340"/>
    </row>
    <row r="130" spans="2:11" ht="15" customHeight="1">
      <c r="B130" s="338"/>
      <c r="C130" s="320" t="s">
        <v>746</v>
      </c>
      <c r="D130" s="320"/>
      <c r="E130" s="320"/>
      <c r="F130" s="321" t="s">
        <v>735</v>
      </c>
      <c r="G130" s="320"/>
      <c r="H130" s="320" t="s">
        <v>747</v>
      </c>
      <c r="I130" s="320" t="s">
        <v>731</v>
      </c>
      <c r="J130" s="320">
        <v>20</v>
      </c>
      <c r="K130" s="340"/>
    </row>
    <row r="131" spans="2:11" ht="15" customHeight="1">
      <c r="B131" s="338"/>
      <c r="C131" s="299" t="s">
        <v>734</v>
      </c>
      <c r="D131" s="299"/>
      <c r="E131" s="299"/>
      <c r="F131" s="318" t="s">
        <v>735</v>
      </c>
      <c r="G131" s="299"/>
      <c r="H131" s="299" t="s">
        <v>768</v>
      </c>
      <c r="I131" s="299" t="s">
        <v>731</v>
      </c>
      <c r="J131" s="299">
        <v>50</v>
      </c>
      <c r="K131" s="340"/>
    </row>
    <row r="132" spans="2:11" ht="15" customHeight="1">
      <c r="B132" s="338"/>
      <c r="C132" s="299" t="s">
        <v>748</v>
      </c>
      <c r="D132" s="299"/>
      <c r="E132" s="299"/>
      <c r="F132" s="318" t="s">
        <v>735</v>
      </c>
      <c r="G132" s="299"/>
      <c r="H132" s="299" t="s">
        <v>768</v>
      </c>
      <c r="I132" s="299" t="s">
        <v>731</v>
      </c>
      <c r="J132" s="299">
        <v>50</v>
      </c>
      <c r="K132" s="340"/>
    </row>
    <row r="133" spans="2:11" ht="15" customHeight="1">
      <c r="B133" s="338"/>
      <c r="C133" s="299" t="s">
        <v>754</v>
      </c>
      <c r="D133" s="299"/>
      <c r="E133" s="299"/>
      <c r="F133" s="318" t="s">
        <v>735</v>
      </c>
      <c r="G133" s="299"/>
      <c r="H133" s="299" t="s">
        <v>768</v>
      </c>
      <c r="I133" s="299" t="s">
        <v>731</v>
      </c>
      <c r="J133" s="299">
        <v>50</v>
      </c>
      <c r="K133" s="340"/>
    </row>
    <row r="134" spans="2:11" ht="15" customHeight="1">
      <c r="B134" s="338"/>
      <c r="C134" s="299" t="s">
        <v>756</v>
      </c>
      <c r="D134" s="299"/>
      <c r="E134" s="299"/>
      <c r="F134" s="318" t="s">
        <v>735</v>
      </c>
      <c r="G134" s="299"/>
      <c r="H134" s="299" t="s">
        <v>768</v>
      </c>
      <c r="I134" s="299" t="s">
        <v>731</v>
      </c>
      <c r="J134" s="299">
        <v>50</v>
      </c>
      <c r="K134" s="340"/>
    </row>
    <row r="135" spans="2:11" ht="15" customHeight="1">
      <c r="B135" s="338"/>
      <c r="C135" s="299" t="s">
        <v>125</v>
      </c>
      <c r="D135" s="299"/>
      <c r="E135" s="299"/>
      <c r="F135" s="318" t="s">
        <v>735</v>
      </c>
      <c r="G135" s="299"/>
      <c r="H135" s="299" t="s">
        <v>781</v>
      </c>
      <c r="I135" s="299" t="s">
        <v>731</v>
      </c>
      <c r="J135" s="299">
        <v>255</v>
      </c>
      <c r="K135" s="340"/>
    </row>
    <row r="136" spans="2:11" ht="15" customHeight="1">
      <c r="B136" s="338"/>
      <c r="C136" s="299" t="s">
        <v>758</v>
      </c>
      <c r="D136" s="299"/>
      <c r="E136" s="299"/>
      <c r="F136" s="318" t="s">
        <v>729</v>
      </c>
      <c r="G136" s="299"/>
      <c r="H136" s="299" t="s">
        <v>782</v>
      </c>
      <c r="I136" s="299" t="s">
        <v>760</v>
      </c>
      <c r="J136" s="299"/>
      <c r="K136" s="340"/>
    </row>
    <row r="137" spans="2:11" ht="15" customHeight="1">
      <c r="B137" s="338"/>
      <c r="C137" s="299" t="s">
        <v>761</v>
      </c>
      <c r="D137" s="299"/>
      <c r="E137" s="299"/>
      <c r="F137" s="318" t="s">
        <v>729</v>
      </c>
      <c r="G137" s="299"/>
      <c r="H137" s="299" t="s">
        <v>783</v>
      </c>
      <c r="I137" s="299" t="s">
        <v>763</v>
      </c>
      <c r="J137" s="299"/>
      <c r="K137" s="340"/>
    </row>
    <row r="138" spans="2:11" ht="15" customHeight="1">
      <c r="B138" s="338"/>
      <c r="C138" s="299" t="s">
        <v>764</v>
      </c>
      <c r="D138" s="299"/>
      <c r="E138" s="299"/>
      <c r="F138" s="318" t="s">
        <v>729</v>
      </c>
      <c r="G138" s="299"/>
      <c r="H138" s="299" t="s">
        <v>764</v>
      </c>
      <c r="I138" s="299" t="s">
        <v>763</v>
      </c>
      <c r="J138" s="299"/>
      <c r="K138" s="340"/>
    </row>
    <row r="139" spans="2:11" ht="15" customHeight="1">
      <c r="B139" s="338"/>
      <c r="C139" s="299" t="s">
        <v>38</v>
      </c>
      <c r="D139" s="299"/>
      <c r="E139" s="299"/>
      <c r="F139" s="318" t="s">
        <v>729</v>
      </c>
      <c r="G139" s="299"/>
      <c r="H139" s="299" t="s">
        <v>784</v>
      </c>
      <c r="I139" s="299" t="s">
        <v>763</v>
      </c>
      <c r="J139" s="299"/>
      <c r="K139" s="340"/>
    </row>
    <row r="140" spans="2:11" ht="15" customHeight="1">
      <c r="B140" s="338"/>
      <c r="C140" s="299" t="s">
        <v>785</v>
      </c>
      <c r="D140" s="299"/>
      <c r="E140" s="299"/>
      <c r="F140" s="318" t="s">
        <v>729</v>
      </c>
      <c r="G140" s="299"/>
      <c r="H140" s="299" t="s">
        <v>786</v>
      </c>
      <c r="I140" s="299" t="s">
        <v>763</v>
      </c>
      <c r="J140" s="299"/>
      <c r="K140" s="340"/>
    </row>
    <row r="141" spans="2:11" ht="15" customHeight="1">
      <c r="B141" s="341"/>
      <c r="C141" s="342"/>
      <c r="D141" s="342"/>
      <c r="E141" s="342"/>
      <c r="F141" s="342"/>
      <c r="G141" s="342"/>
      <c r="H141" s="342"/>
      <c r="I141" s="342"/>
      <c r="J141" s="342"/>
      <c r="K141" s="343"/>
    </row>
    <row r="142" spans="2:11" ht="18.75" customHeight="1">
      <c r="B142" s="295"/>
      <c r="C142" s="295"/>
      <c r="D142" s="295"/>
      <c r="E142" s="295"/>
      <c r="F142" s="330"/>
      <c r="G142" s="295"/>
      <c r="H142" s="295"/>
      <c r="I142" s="295"/>
      <c r="J142" s="295"/>
      <c r="K142" s="295"/>
    </row>
    <row r="143" spans="2:11" ht="18.75" customHeight="1">
      <c r="B143" s="305"/>
      <c r="C143" s="305"/>
      <c r="D143" s="305"/>
      <c r="E143" s="305"/>
      <c r="F143" s="305"/>
      <c r="G143" s="305"/>
      <c r="H143" s="305"/>
      <c r="I143" s="305"/>
      <c r="J143" s="305"/>
      <c r="K143" s="305"/>
    </row>
    <row r="144" spans="2:11" ht="7.5" customHeight="1">
      <c r="B144" s="306"/>
      <c r="C144" s="307"/>
      <c r="D144" s="307"/>
      <c r="E144" s="307"/>
      <c r="F144" s="307"/>
      <c r="G144" s="307"/>
      <c r="H144" s="307"/>
      <c r="I144" s="307"/>
      <c r="J144" s="307"/>
      <c r="K144" s="308"/>
    </row>
    <row r="145" spans="2:11" ht="45" customHeight="1">
      <c r="B145" s="309"/>
      <c r="C145" s="418" t="s">
        <v>787</v>
      </c>
      <c r="D145" s="418"/>
      <c r="E145" s="418"/>
      <c r="F145" s="418"/>
      <c r="G145" s="418"/>
      <c r="H145" s="418"/>
      <c r="I145" s="418"/>
      <c r="J145" s="418"/>
      <c r="K145" s="310"/>
    </row>
    <row r="146" spans="2:11" ht="17.25" customHeight="1">
      <c r="B146" s="309"/>
      <c r="C146" s="311" t="s">
        <v>723</v>
      </c>
      <c r="D146" s="311"/>
      <c r="E146" s="311"/>
      <c r="F146" s="311" t="s">
        <v>724</v>
      </c>
      <c r="G146" s="312"/>
      <c r="H146" s="311" t="s">
        <v>120</v>
      </c>
      <c r="I146" s="311" t="s">
        <v>57</v>
      </c>
      <c r="J146" s="311" t="s">
        <v>725</v>
      </c>
      <c r="K146" s="310"/>
    </row>
    <row r="147" spans="2:11" ht="17.25" customHeight="1">
      <c r="B147" s="309"/>
      <c r="C147" s="313" t="s">
        <v>726</v>
      </c>
      <c r="D147" s="313"/>
      <c r="E147" s="313"/>
      <c r="F147" s="314" t="s">
        <v>727</v>
      </c>
      <c r="G147" s="315"/>
      <c r="H147" s="313"/>
      <c r="I147" s="313"/>
      <c r="J147" s="313" t="s">
        <v>728</v>
      </c>
      <c r="K147" s="310"/>
    </row>
    <row r="148" spans="2:11" ht="5.25" customHeight="1">
      <c r="B148" s="319"/>
      <c r="C148" s="316"/>
      <c r="D148" s="316"/>
      <c r="E148" s="316"/>
      <c r="F148" s="316"/>
      <c r="G148" s="317"/>
      <c r="H148" s="316"/>
      <c r="I148" s="316"/>
      <c r="J148" s="316"/>
      <c r="K148" s="340"/>
    </row>
    <row r="149" spans="2:11" ht="15" customHeight="1">
      <c r="B149" s="319"/>
      <c r="C149" s="344" t="s">
        <v>732</v>
      </c>
      <c r="D149" s="299"/>
      <c r="E149" s="299"/>
      <c r="F149" s="345" t="s">
        <v>729</v>
      </c>
      <c r="G149" s="299"/>
      <c r="H149" s="344" t="s">
        <v>768</v>
      </c>
      <c r="I149" s="344" t="s">
        <v>731</v>
      </c>
      <c r="J149" s="344">
        <v>120</v>
      </c>
      <c r="K149" s="340"/>
    </row>
    <row r="150" spans="2:11" ht="15" customHeight="1">
      <c r="B150" s="319"/>
      <c r="C150" s="344" t="s">
        <v>777</v>
      </c>
      <c r="D150" s="299"/>
      <c r="E150" s="299"/>
      <c r="F150" s="345" t="s">
        <v>729</v>
      </c>
      <c r="G150" s="299"/>
      <c r="H150" s="344" t="s">
        <v>788</v>
      </c>
      <c r="I150" s="344" t="s">
        <v>731</v>
      </c>
      <c r="J150" s="344" t="s">
        <v>779</v>
      </c>
      <c r="K150" s="340"/>
    </row>
    <row r="151" spans="2:11" ht="15" customHeight="1">
      <c r="B151" s="319"/>
      <c r="C151" s="344" t="s">
        <v>83</v>
      </c>
      <c r="D151" s="299"/>
      <c r="E151" s="299"/>
      <c r="F151" s="345" t="s">
        <v>729</v>
      </c>
      <c r="G151" s="299"/>
      <c r="H151" s="344" t="s">
        <v>789</v>
      </c>
      <c r="I151" s="344" t="s">
        <v>731</v>
      </c>
      <c r="J151" s="344" t="s">
        <v>779</v>
      </c>
      <c r="K151" s="340"/>
    </row>
    <row r="152" spans="2:11" ht="15" customHeight="1">
      <c r="B152" s="319"/>
      <c r="C152" s="344" t="s">
        <v>734</v>
      </c>
      <c r="D152" s="299"/>
      <c r="E152" s="299"/>
      <c r="F152" s="345" t="s">
        <v>735</v>
      </c>
      <c r="G152" s="299"/>
      <c r="H152" s="344" t="s">
        <v>768</v>
      </c>
      <c r="I152" s="344" t="s">
        <v>731</v>
      </c>
      <c r="J152" s="344">
        <v>50</v>
      </c>
      <c r="K152" s="340"/>
    </row>
    <row r="153" spans="2:11" ht="15" customHeight="1">
      <c r="B153" s="319"/>
      <c r="C153" s="344" t="s">
        <v>737</v>
      </c>
      <c r="D153" s="299"/>
      <c r="E153" s="299"/>
      <c r="F153" s="345" t="s">
        <v>729</v>
      </c>
      <c r="G153" s="299"/>
      <c r="H153" s="344" t="s">
        <v>768</v>
      </c>
      <c r="I153" s="344" t="s">
        <v>739</v>
      </c>
      <c r="J153" s="344"/>
      <c r="K153" s="340"/>
    </row>
    <row r="154" spans="2:11" ht="15" customHeight="1">
      <c r="B154" s="319"/>
      <c r="C154" s="344" t="s">
        <v>748</v>
      </c>
      <c r="D154" s="299"/>
      <c r="E154" s="299"/>
      <c r="F154" s="345" t="s">
        <v>735</v>
      </c>
      <c r="G154" s="299"/>
      <c r="H154" s="344" t="s">
        <v>768</v>
      </c>
      <c r="I154" s="344" t="s">
        <v>731</v>
      </c>
      <c r="J154" s="344">
        <v>50</v>
      </c>
      <c r="K154" s="340"/>
    </row>
    <row r="155" spans="2:11" ht="15" customHeight="1">
      <c r="B155" s="319"/>
      <c r="C155" s="344" t="s">
        <v>756</v>
      </c>
      <c r="D155" s="299"/>
      <c r="E155" s="299"/>
      <c r="F155" s="345" t="s">
        <v>735</v>
      </c>
      <c r="G155" s="299"/>
      <c r="H155" s="344" t="s">
        <v>768</v>
      </c>
      <c r="I155" s="344" t="s">
        <v>731</v>
      </c>
      <c r="J155" s="344">
        <v>50</v>
      </c>
      <c r="K155" s="340"/>
    </row>
    <row r="156" spans="2:11" ht="15" customHeight="1">
      <c r="B156" s="319"/>
      <c r="C156" s="344" t="s">
        <v>754</v>
      </c>
      <c r="D156" s="299"/>
      <c r="E156" s="299"/>
      <c r="F156" s="345" t="s">
        <v>735</v>
      </c>
      <c r="G156" s="299"/>
      <c r="H156" s="344" t="s">
        <v>768</v>
      </c>
      <c r="I156" s="344" t="s">
        <v>731</v>
      </c>
      <c r="J156" s="344">
        <v>50</v>
      </c>
      <c r="K156" s="340"/>
    </row>
    <row r="157" spans="2:11" ht="15" customHeight="1">
      <c r="B157" s="319"/>
      <c r="C157" s="344" t="s">
        <v>102</v>
      </c>
      <c r="D157" s="299"/>
      <c r="E157" s="299"/>
      <c r="F157" s="345" t="s">
        <v>729</v>
      </c>
      <c r="G157" s="299"/>
      <c r="H157" s="344" t="s">
        <v>790</v>
      </c>
      <c r="I157" s="344" t="s">
        <v>731</v>
      </c>
      <c r="J157" s="344" t="s">
        <v>791</v>
      </c>
      <c r="K157" s="340"/>
    </row>
    <row r="158" spans="2:11" ht="15" customHeight="1">
      <c r="B158" s="319"/>
      <c r="C158" s="344" t="s">
        <v>792</v>
      </c>
      <c r="D158" s="299"/>
      <c r="E158" s="299"/>
      <c r="F158" s="345" t="s">
        <v>729</v>
      </c>
      <c r="G158" s="299"/>
      <c r="H158" s="344" t="s">
        <v>793</v>
      </c>
      <c r="I158" s="344" t="s">
        <v>763</v>
      </c>
      <c r="J158" s="344"/>
      <c r="K158" s="340"/>
    </row>
    <row r="159" spans="2:11" ht="15" customHeight="1">
      <c r="B159" s="346"/>
      <c r="C159" s="328"/>
      <c r="D159" s="328"/>
      <c r="E159" s="328"/>
      <c r="F159" s="328"/>
      <c r="G159" s="328"/>
      <c r="H159" s="328"/>
      <c r="I159" s="328"/>
      <c r="J159" s="328"/>
      <c r="K159" s="347"/>
    </row>
    <row r="160" spans="2:11" ht="18.75" customHeight="1">
      <c r="B160" s="295"/>
      <c r="C160" s="299"/>
      <c r="D160" s="299"/>
      <c r="E160" s="299"/>
      <c r="F160" s="318"/>
      <c r="G160" s="299"/>
      <c r="H160" s="299"/>
      <c r="I160" s="299"/>
      <c r="J160" s="299"/>
      <c r="K160" s="295"/>
    </row>
    <row r="161" spans="2:11" ht="18.75" customHeight="1">
      <c r="B161" s="305"/>
      <c r="C161" s="305"/>
      <c r="D161" s="305"/>
      <c r="E161" s="305"/>
      <c r="F161" s="305"/>
      <c r="G161" s="305"/>
      <c r="H161" s="305"/>
      <c r="I161" s="305"/>
      <c r="J161" s="305"/>
      <c r="K161" s="305"/>
    </row>
    <row r="162" spans="2:11" ht="7.5" customHeight="1">
      <c r="B162" s="287"/>
      <c r="C162" s="288"/>
      <c r="D162" s="288"/>
      <c r="E162" s="288"/>
      <c r="F162" s="288"/>
      <c r="G162" s="288"/>
      <c r="H162" s="288"/>
      <c r="I162" s="288"/>
      <c r="J162" s="288"/>
      <c r="K162" s="289"/>
    </row>
    <row r="163" spans="2:11" ht="45" customHeight="1">
      <c r="B163" s="290"/>
      <c r="C163" s="417" t="s">
        <v>794</v>
      </c>
      <c r="D163" s="417"/>
      <c r="E163" s="417"/>
      <c r="F163" s="417"/>
      <c r="G163" s="417"/>
      <c r="H163" s="417"/>
      <c r="I163" s="417"/>
      <c r="J163" s="417"/>
      <c r="K163" s="291"/>
    </row>
    <row r="164" spans="2:11" ht="17.25" customHeight="1">
      <c r="B164" s="290"/>
      <c r="C164" s="311" t="s">
        <v>723</v>
      </c>
      <c r="D164" s="311"/>
      <c r="E164" s="311"/>
      <c r="F164" s="311" t="s">
        <v>724</v>
      </c>
      <c r="G164" s="348"/>
      <c r="H164" s="349" t="s">
        <v>120</v>
      </c>
      <c r="I164" s="349" t="s">
        <v>57</v>
      </c>
      <c r="J164" s="311" t="s">
        <v>725</v>
      </c>
      <c r="K164" s="291"/>
    </row>
    <row r="165" spans="2:11" ht="17.25" customHeight="1">
      <c r="B165" s="292"/>
      <c r="C165" s="313" t="s">
        <v>726</v>
      </c>
      <c r="D165" s="313"/>
      <c r="E165" s="313"/>
      <c r="F165" s="314" t="s">
        <v>727</v>
      </c>
      <c r="G165" s="350"/>
      <c r="H165" s="351"/>
      <c r="I165" s="351"/>
      <c r="J165" s="313" t="s">
        <v>728</v>
      </c>
      <c r="K165" s="293"/>
    </row>
    <row r="166" spans="2:11" ht="5.25" customHeight="1">
      <c r="B166" s="319"/>
      <c r="C166" s="316"/>
      <c r="D166" s="316"/>
      <c r="E166" s="316"/>
      <c r="F166" s="316"/>
      <c r="G166" s="317"/>
      <c r="H166" s="316"/>
      <c r="I166" s="316"/>
      <c r="J166" s="316"/>
      <c r="K166" s="340"/>
    </row>
    <row r="167" spans="2:11" ht="15" customHeight="1">
      <c r="B167" s="319"/>
      <c r="C167" s="299" t="s">
        <v>732</v>
      </c>
      <c r="D167" s="299"/>
      <c r="E167" s="299"/>
      <c r="F167" s="318" t="s">
        <v>729</v>
      </c>
      <c r="G167" s="299"/>
      <c r="H167" s="299" t="s">
        <v>768</v>
      </c>
      <c r="I167" s="299" t="s">
        <v>731</v>
      </c>
      <c r="J167" s="299">
        <v>120</v>
      </c>
      <c r="K167" s="340"/>
    </row>
    <row r="168" spans="2:11" ht="15" customHeight="1">
      <c r="B168" s="319"/>
      <c r="C168" s="299" t="s">
        <v>777</v>
      </c>
      <c r="D168" s="299"/>
      <c r="E168" s="299"/>
      <c r="F168" s="318" t="s">
        <v>729</v>
      </c>
      <c r="G168" s="299"/>
      <c r="H168" s="299" t="s">
        <v>778</v>
      </c>
      <c r="I168" s="299" t="s">
        <v>731</v>
      </c>
      <c r="J168" s="299" t="s">
        <v>779</v>
      </c>
      <c r="K168" s="340"/>
    </row>
    <row r="169" spans="2:11" ht="15" customHeight="1">
      <c r="B169" s="319"/>
      <c r="C169" s="299" t="s">
        <v>83</v>
      </c>
      <c r="D169" s="299"/>
      <c r="E169" s="299"/>
      <c r="F169" s="318" t="s">
        <v>729</v>
      </c>
      <c r="G169" s="299"/>
      <c r="H169" s="299" t="s">
        <v>795</v>
      </c>
      <c r="I169" s="299" t="s">
        <v>731</v>
      </c>
      <c r="J169" s="299" t="s">
        <v>779</v>
      </c>
      <c r="K169" s="340"/>
    </row>
    <row r="170" spans="2:11" ht="15" customHeight="1">
      <c r="B170" s="319"/>
      <c r="C170" s="299" t="s">
        <v>734</v>
      </c>
      <c r="D170" s="299"/>
      <c r="E170" s="299"/>
      <c r="F170" s="318" t="s">
        <v>735</v>
      </c>
      <c r="G170" s="299"/>
      <c r="H170" s="299" t="s">
        <v>795</v>
      </c>
      <c r="I170" s="299" t="s">
        <v>731</v>
      </c>
      <c r="J170" s="299">
        <v>50</v>
      </c>
      <c r="K170" s="340"/>
    </row>
    <row r="171" spans="2:11" ht="15" customHeight="1">
      <c r="B171" s="319"/>
      <c r="C171" s="299" t="s">
        <v>737</v>
      </c>
      <c r="D171" s="299"/>
      <c r="E171" s="299"/>
      <c r="F171" s="318" t="s">
        <v>729</v>
      </c>
      <c r="G171" s="299"/>
      <c r="H171" s="299" t="s">
        <v>795</v>
      </c>
      <c r="I171" s="299" t="s">
        <v>739</v>
      </c>
      <c r="J171" s="299"/>
      <c r="K171" s="340"/>
    </row>
    <row r="172" spans="2:11" ht="15" customHeight="1">
      <c r="B172" s="319"/>
      <c r="C172" s="299" t="s">
        <v>748</v>
      </c>
      <c r="D172" s="299"/>
      <c r="E172" s="299"/>
      <c r="F172" s="318" t="s">
        <v>735</v>
      </c>
      <c r="G172" s="299"/>
      <c r="H172" s="299" t="s">
        <v>795</v>
      </c>
      <c r="I172" s="299" t="s">
        <v>731</v>
      </c>
      <c r="J172" s="299">
        <v>50</v>
      </c>
      <c r="K172" s="340"/>
    </row>
    <row r="173" spans="2:11" ht="15" customHeight="1">
      <c r="B173" s="319"/>
      <c r="C173" s="299" t="s">
        <v>756</v>
      </c>
      <c r="D173" s="299"/>
      <c r="E173" s="299"/>
      <c r="F173" s="318" t="s">
        <v>735</v>
      </c>
      <c r="G173" s="299"/>
      <c r="H173" s="299" t="s">
        <v>795</v>
      </c>
      <c r="I173" s="299" t="s">
        <v>731</v>
      </c>
      <c r="J173" s="299">
        <v>50</v>
      </c>
      <c r="K173" s="340"/>
    </row>
    <row r="174" spans="2:11" ht="15" customHeight="1">
      <c r="B174" s="319"/>
      <c r="C174" s="299" t="s">
        <v>754</v>
      </c>
      <c r="D174" s="299"/>
      <c r="E174" s="299"/>
      <c r="F174" s="318" t="s">
        <v>735</v>
      </c>
      <c r="G174" s="299"/>
      <c r="H174" s="299" t="s">
        <v>795</v>
      </c>
      <c r="I174" s="299" t="s">
        <v>731</v>
      </c>
      <c r="J174" s="299">
        <v>50</v>
      </c>
      <c r="K174" s="340"/>
    </row>
    <row r="175" spans="2:11" ht="15" customHeight="1">
      <c r="B175" s="319"/>
      <c r="C175" s="299" t="s">
        <v>119</v>
      </c>
      <c r="D175" s="299"/>
      <c r="E175" s="299"/>
      <c r="F175" s="318" t="s">
        <v>729</v>
      </c>
      <c r="G175" s="299"/>
      <c r="H175" s="299" t="s">
        <v>796</v>
      </c>
      <c r="I175" s="299" t="s">
        <v>797</v>
      </c>
      <c r="J175" s="299"/>
      <c r="K175" s="340"/>
    </row>
    <row r="176" spans="2:11" ht="15" customHeight="1">
      <c r="B176" s="319"/>
      <c r="C176" s="299" t="s">
        <v>57</v>
      </c>
      <c r="D176" s="299"/>
      <c r="E176" s="299"/>
      <c r="F176" s="318" t="s">
        <v>729</v>
      </c>
      <c r="G176" s="299"/>
      <c r="H176" s="299" t="s">
        <v>798</v>
      </c>
      <c r="I176" s="299" t="s">
        <v>799</v>
      </c>
      <c r="J176" s="299">
        <v>1</v>
      </c>
      <c r="K176" s="340"/>
    </row>
    <row r="177" spans="2:11" ht="15" customHeight="1">
      <c r="B177" s="319"/>
      <c r="C177" s="299" t="s">
        <v>53</v>
      </c>
      <c r="D177" s="299"/>
      <c r="E177" s="299"/>
      <c r="F177" s="318" t="s">
        <v>729</v>
      </c>
      <c r="G177" s="299"/>
      <c r="H177" s="299" t="s">
        <v>800</v>
      </c>
      <c r="I177" s="299" t="s">
        <v>731</v>
      </c>
      <c r="J177" s="299">
        <v>20</v>
      </c>
      <c r="K177" s="340"/>
    </row>
    <row r="178" spans="2:11" ht="15" customHeight="1">
      <c r="B178" s="319"/>
      <c r="C178" s="299" t="s">
        <v>120</v>
      </c>
      <c r="D178" s="299"/>
      <c r="E178" s="299"/>
      <c r="F178" s="318" t="s">
        <v>729</v>
      </c>
      <c r="G178" s="299"/>
      <c r="H178" s="299" t="s">
        <v>801</v>
      </c>
      <c r="I178" s="299" t="s">
        <v>731</v>
      </c>
      <c r="J178" s="299">
        <v>255</v>
      </c>
      <c r="K178" s="340"/>
    </row>
    <row r="179" spans="2:11" ht="15" customHeight="1">
      <c r="B179" s="319"/>
      <c r="C179" s="299" t="s">
        <v>121</v>
      </c>
      <c r="D179" s="299"/>
      <c r="E179" s="299"/>
      <c r="F179" s="318" t="s">
        <v>729</v>
      </c>
      <c r="G179" s="299"/>
      <c r="H179" s="299" t="s">
        <v>694</v>
      </c>
      <c r="I179" s="299" t="s">
        <v>731</v>
      </c>
      <c r="J179" s="299">
        <v>10</v>
      </c>
      <c r="K179" s="340"/>
    </row>
    <row r="180" spans="2:11" ht="15" customHeight="1">
      <c r="B180" s="319"/>
      <c r="C180" s="299" t="s">
        <v>122</v>
      </c>
      <c r="D180" s="299"/>
      <c r="E180" s="299"/>
      <c r="F180" s="318" t="s">
        <v>729</v>
      </c>
      <c r="G180" s="299"/>
      <c r="H180" s="299" t="s">
        <v>802</v>
      </c>
      <c r="I180" s="299" t="s">
        <v>763</v>
      </c>
      <c r="J180" s="299"/>
      <c r="K180" s="340"/>
    </row>
    <row r="181" spans="2:11" ht="15" customHeight="1">
      <c r="B181" s="319"/>
      <c r="C181" s="299" t="s">
        <v>803</v>
      </c>
      <c r="D181" s="299"/>
      <c r="E181" s="299"/>
      <c r="F181" s="318" t="s">
        <v>729</v>
      </c>
      <c r="G181" s="299"/>
      <c r="H181" s="299" t="s">
        <v>804</v>
      </c>
      <c r="I181" s="299" t="s">
        <v>763</v>
      </c>
      <c r="J181" s="299"/>
      <c r="K181" s="340"/>
    </row>
    <row r="182" spans="2:11" ht="15" customHeight="1">
      <c r="B182" s="319"/>
      <c r="C182" s="299" t="s">
        <v>792</v>
      </c>
      <c r="D182" s="299"/>
      <c r="E182" s="299"/>
      <c r="F182" s="318" t="s">
        <v>729</v>
      </c>
      <c r="G182" s="299"/>
      <c r="H182" s="299" t="s">
        <v>805</v>
      </c>
      <c r="I182" s="299" t="s">
        <v>763</v>
      </c>
      <c r="J182" s="299"/>
      <c r="K182" s="340"/>
    </row>
    <row r="183" spans="2:11" ht="15" customHeight="1">
      <c r="B183" s="319"/>
      <c r="C183" s="299" t="s">
        <v>124</v>
      </c>
      <c r="D183" s="299"/>
      <c r="E183" s="299"/>
      <c r="F183" s="318" t="s">
        <v>735</v>
      </c>
      <c r="G183" s="299"/>
      <c r="H183" s="299" t="s">
        <v>806</v>
      </c>
      <c r="I183" s="299" t="s">
        <v>731</v>
      </c>
      <c r="J183" s="299">
        <v>50</v>
      </c>
      <c r="K183" s="340"/>
    </row>
    <row r="184" spans="2:11" ht="15" customHeight="1">
      <c r="B184" s="319"/>
      <c r="C184" s="299" t="s">
        <v>807</v>
      </c>
      <c r="D184" s="299"/>
      <c r="E184" s="299"/>
      <c r="F184" s="318" t="s">
        <v>735</v>
      </c>
      <c r="G184" s="299"/>
      <c r="H184" s="299" t="s">
        <v>808</v>
      </c>
      <c r="I184" s="299" t="s">
        <v>809</v>
      </c>
      <c r="J184" s="299"/>
      <c r="K184" s="340"/>
    </row>
    <row r="185" spans="2:11" ht="15" customHeight="1">
      <c r="B185" s="319"/>
      <c r="C185" s="299" t="s">
        <v>810</v>
      </c>
      <c r="D185" s="299"/>
      <c r="E185" s="299"/>
      <c r="F185" s="318" t="s">
        <v>735</v>
      </c>
      <c r="G185" s="299"/>
      <c r="H185" s="299" t="s">
        <v>811</v>
      </c>
      <c r="I185" s="299" t="s">
        <v>809</v>
      </c>
      <c r="J185" s="299"/>
      <c r="K185" s="340"/>
    </row>
    <row r="186" spans="2:11" ht="15" customHeight="1">
      <c r="B186" s="319"/>
      <c r="C186" s="299" t="s">
        <v>812</v>
      </c>
      <c r="D186" s="299"/>
      <c r="E186" s="299"/>
      <c r="F186" s="318" t="s">
        <v>735</v>
      </c>
      <c r="G186" s="299"/>
      <c r="H186" s="299" t="s">
        <v>813</v>
      </c>
      <c r="I186" s="299" t="s">
        <v>809</v>
      </c>
      <c r="J186" s="299"/>
      <c r="K186" s="340"/>
    </row>
    <row r="187" spans="2:11" ht="15" customHeight="1">
      <c r="B187" s="319"/>
      <c r="C187" s="352" t="s">
        <v>814</v>
      </c>
      <c r="D187" s="299"/>
      <c r="E187" s="299"/>
      <c r="F187" s="318" t="s">
        <v>735</v>
      </c>
      <c r="G187" s="299"/>
      <c r="H187" s="299" t="s">
        <v>815</v>
      </c>
      <c r="I187" s="299" t="s">
        <v>816</v>
      </c>
      <c r="J187" s="353" t="s">
        <v>817</v>
      </c>
      <c r="K187" s="340"/>
    </row>
    <row r="188" spans="2:11" ht="15" customHeight="1">
      <c r="B188" s="319"/>
      <c r="C188" s="304" t="s">
        <v>42</v>
      </c>
      <c r="D188" s="299"/>
      <c r="E188" s="299"/>
      <c r="F188" s="318" t="s">
        <v>729</v>
      </c>
      <c r="G188" s="299"/>
      <c r="H188" s="295" t="s">
        <v>818</v>
      </c>
      <c r="I188" s="299" t="s">
        <v>819</v>
      </c>
      <c r="J188" s="299"/>
      <c r="K188" s="340"/>
    </row>
    <row r="189" spans="2:11" ht="15" customHeight="1">
      <c r="B189" s="319"/>
      <c r="C189" s="304" t="s">
        <v>820</v>
      </c>
      <c r="D189" s="299"/>
      <c r="E189" s="299"/>
      <c r="F189" s="318" t="s">
        <v>729</v>
      </c>
      <c r="G189" s="299"/>
      <c r="H189" s="299" t="s">
        <v>821</v>
      </c>
      <c r="I189" s="299" t="s">
        <v>763</v>
      </c>
      <c r="J189" s="299"/>
      <c r="K189" s="340"/>
    </row>
    <row r="190" spans="2:11" ht="15" customHeight="1">
      <c r="B190" s="319"/>
      <c r="C190" s="304" t="s">
        <v>822</v>
      </c>
      <c r="D190" s="299"/>
      <c r="E190" s="299"/>
      <c r="F190" s="318" t="s">
        <v>729</v>
      </c>
      <c r="G190" s="299"/>
      <c r="H190" s="299" t="s">
        <v>823</v>
      </c>
      <c r="I190" s="299" t="s">
        <v>763</v>
      </c>
      <c r="J190" s="299"/>
      <c r="K190" s="340"/>
    </row>
    <row r="191" spans="2:11" ht="15" customHeight="1">
      <c r="B191" s="319"/>
      <c r="C191" s="304" t="s">
        <v>824</v>
      </c>
      <c r="D191" s="299"/>
      <c r="E191" s="299"/>
      <c r="F191" s="318" t="s">
        <v>735</v>
      </c>
      <c r="G191" s="299"/>
      <c r="H191" s="299" t="s">
        <v>825</v>
      </c>
      <c r="I191" s="299" t="s">
        <v>763</v>
      </c>
      <c r="J191" s="299"/>
      <c r="K191" s="340"/>
    </row>
    <row r="192" spans="2:11" ht="15" customHeight="1">
      <c r="B192" s="346"/>
      <c r="C192" s="354"/>
      <c r="D192" s="328"/>
      <c r="E192" s="328"/>
      <c r="F192" s="328"/>
      <c r="G192" s="328"/>
      <c r="H192" s="328"/>
      <c r="I192" s="328"/>
      <c r="J192" s="328"/>
      <c r="K192" s="347"/>
    </row>
    <row r="193" spans="2:11" ht="18.75" customHeight="1">
      <c r="B193" s="295"/>
      <c r="C193" s="299"/>
      <c r="D193" s="299"/>
      <c r="E193" s="299"/>
      <c r="F193" s="318"/>
      <c r="G193" s="299"/>
      <c r="H193" s="299"/>
      <c r="I193" s="299"/>
      <c r="J193" s="299"/>
      <c r="K193" s="295"/>
    </row>
    <row r="194" spans="2:11" ht="18.75" customHeight="1">
      <c r="B194" s="295"/>
      <c r="C194" s="299"/>
      <c r="D194" s="299"/>
      <c r="E194" s="299"/>
      <c r="F194" s="318"/>
      <c r="G194" s="299"/>
      <c r="H194" s="299"/>
      <c r="I194" s="299"/>
      <c r="J194" s="299"/>
      <c r="K194" s="295"/>
    </row>
    <row r="195" spans="2:11" ht="18.75" customHeight="1">
      <c r="B195" s="305"/>
      <c r="C195" s="305"/>
      <c r="D195" s="305"/>
      <c r="E195" s="305"/>
      <c r="F195" s="305"/>
      <c r="G195" s="305"/>
      <c r="H195" s="305"/>
      <c r="I195" s="305"/>
      <c r="J195" s="305"/>
      <c r="K195" s="305"/>
    </row>
    <row r="196" spans="2:11">
      <c r="B196" s="287"/>
      <c r="C196" s="288"/>
      <c r="D196" s="288"/>
      <c r="E196" s="288"/>
      <c r="F196" s="288"/>
      <c r="G196" s="288"/>
      <c r="H196" s="288"/>
      <c r="I196" s="288"/>
      <c r="J196" s="288"/>
      <c r="K196" s="289"/>
    </row>
    <row r="197" spans="2:11" ht="22.2">
      <c r="B197" s="290"/>
      <c r="C197" s="417" t="s">
        <v>826</v>
      </c>
      <c r="D197" s="417"/>
      <c r="E197" s="417"/>
      <c r="F197" s="417"/>
      <c r="G197" s="417"/>
      <c r="H197" s="417"/>
      <c r="I197" s="417"/>
      <c r="J197" s="417"/>
      <c r="K197" s="291"/>
    </row>
    <row r="198" spans="2:11" ht="25.5" customHeight="1">
      <c r="B198" s="290"/>
      <c r="C198" s="355" t="s">
        <v>827</v>
      </c>
      <c r="D198" s="355"/>
      <c r="E198" s="355"/>
      <c r="F198" s="355" t="s">
        <v>828</v>
      </c>
      <c r="G198" s="356"/>
      <c r="H198" s="416" t="s">
        <v>829</v>
      </c>
      <c r="I198" s="416"/>
      <c r="J198" s="416"/>
      <c r="K198" s="291"/>
    </row>
    <row r="199" spans="2:11" ht="5.25" customHeight="1">
      <c r="B199" s="319"/>
      <c r="C199" s="316"/>
      <c r="D199" s="316"/>
      <c r="E199" s="316"/>
      <c r="F199" s="316"/>
      <c r="G199" s="299"/>
      <c r="H199" s="316"/>
      <c r="I199" s="316"/>
      <c r="J199" s="316"/>
      <c r="K199" s="340"/>
    </row>
    <row r="200" spans="2:11" ht="15" customHeight="1">
      <c r="B200" s="319"/>
      <c r="C200" s="299" t="s">
        <v>819</v>
      </c>
      <c r="D200" s="299"/>
      <c r="E200" s="299"/>
      <c r="F200" s="318" t="s">
        <v>43</v>
      </c>
      <c r="G200" s="299"/>
      <c r="H200" s="414" t="s">
        <v>830</v>
      </c>
      <c r="I200" s="414"/>
      <c r="J200" s="414"/>
      <c r="K200" s="340"/>
    </row>
    <row r="201" spans="2:11" ht="15" customHeight="1">
      <c r="B201" s="319"/>
      <c r="C201" s="325"/>
      <c r="D201" s="299"/>
      <c r="E201" s="299"/>
      <c r="F201" s="318" t="s">
        <v>44</v>
      </c>
      <c r="G201" s="299"/>
      <c r="H201" s="414" t="s">
        <v>831</v>
      </c>
      <c r="I201" s="414"/>
      <c r="J201" s="414"/>
      <c r="K201" s="340"/>
    </row>
    <row r="202" spans="2:11" ht="15" customHeight="1">
      <c r="B202" s="319"/>
      <c r="C202" s="325"/>
      <c r="D202" s="299"/>
      <c r="E202" s="299"/>
      <c r="F202" s="318" t="s">
        <v>47</v>
      </c>
      <c r="G202" s="299"/>
      <c r="H202" s="414" t="s">
        <v>832</v>
      </c>
      <c r="I202" s="414"/>
      <c r="J202" s="414"/>
      <c r="K202" s="340"/>
    </row>
    <row r="203" spans="2:11" ht="15" customHeight="1">
      <c r="B203" s="319"/>
      <c r="C203" s="299"/>
      <c r="D203" s="299"/>
      <c r="E203" s="299"/>
      <c r="F203" s="318" t="s">
        <v>45</v>
      </c>
      <c r="G203" s="299"/>
      <c r="H203" s="414" t="s">
        <v>833</v>
      </c>
      <c r="I203" s="414"/>
      <c r="J203" s="414"/>
      <c r="K203" s="340"/>
    </row>
    <row r="204" spans="2:11" ht="15" customHeight="1">
      <c r="B204" s="319"/>
      <c r="C204" s="299"/>
      <c r="D204" s="299"/>
      <c r="E204" s="299"/>
      <c r="F204" s="318" t="s">
        <v>46</v>
      </c>
      <c r="G204" s="299"/>
      <c r="H204" s="414" t="s">
        <v>834</v>
      </c>
      <c r="I204" s="414"/>
      <c r="J204" s="414"/>
      <c r="K204" s="340"/>
    </row>
    <row r="205" spans="2:11" ht="15" customHeight="1">
      <c r="B205" s="319"/>
      <c r="C205" s="299"/>
      <c r="D205" s="299"/>
      <c r="E205" s="299"/>
      <c r="F205" s="318"/>
      <c r="G205" s="299"/>
      <c r="H205" s="299"/>
      <c r="I205" s="299"/>
      <c r="J205" s="299"/>
      <c r="K205" s="340"/>
    </row>
    <row r="206" spans="2:11" ht="15" customHeight="1">
      <c r="B206" s="319"/>
      <c r="C206" s="299" t="s">
        <v>775</v>
      </c>
      <c r="D206" s="299"/>
      <c r="E206" s="299"/>
      <c r="F206" s="318" t="s">
        <v>77</v>
      </c>
      <c r="G206" s="299"/>
      <c r="H206" s="414" t="s">
        <v>835</v>
      </c>
      <c r="I206" s="414"/>
      <c r="J206" s="414"/>
      <c r="K206" s="340"/>
    </row>
    <row r="207" spans="2:11" ht="15" customHeight="1">
      <c r="B207" s="319"/>
      <c r="C207" s="325"/>
      <c r="D207" s="299"/>
      <c r="E207" s="299"/>
      <c r="F207" s="318" t="s">
        <v>674</v>
      </c>
      <c r="G207" s="299"/>
      <c r="H207" s="414" t="s">
        <v>675</v>
      </c>
      <c r="I207" s="414"/>
      <c r="J207" s="414"/>
      <c r="K207" s="340"/>
    </row>
    <row r="208" spans="2:11" ht="15" customHeight="1">
      <c r="B208" s="319"/>
      <c r="C208" s="299"/>
      <c r="D208" s="299"/>
      <c r="E208" s="299"/>
      <c r="F208" s="318" t="s">
        <v>672</v>
      </c>
      <c r="G208" s="299"/>
      <c r="H208" s="414" t="s">
        <v>836</v>
      </c>
      <c r="I208" s="414"/>
      <c r="J208" s="414"/>
      <c r="K208" s="340"/>
    </row>
    <row r="209" spans="2:11" ht="15" customHeight="1">
      <c r="B209" s="357"/>
      <c r="C209" s="325"/>
      <c r="D209" s="325"/>
      <c r="E209" s="325"/>
      <c r="F209" s="318" t="s">
        <v>86</v>
      </c>
      <c r="G209" s="304"/>
      <c r="H209" s="415" t="s">
        <v>676</v>
      </c>
      <c r="I209" s="415"/>
      <c r="J209" s="415"/>
      <c r="K209" s="358"/>
    </row>
    <row r="210" spans="2:11" ht="15" customHeight="1">
      <c r="B210" s="357"/>
      <c r="C210" s="325"/>
      <c r="D210" s="325"/>
      <c r="E210" s="325"/>
      <c r="F210" s="318" t="s">
        <v>677</v>
      </c>
      <c r="G210" s="304"/>
      <c r="H210" s="415" t="s">
        <v>657</v>
      </c>
      <c r="I210" s="415"/>
      <c r="J210" s="415"/>
      <c r="K210" s="358"/>
    </row>
    <row r="211" spans="2:11" ht="15" customHeight="1">
      <c r="B211" s="357"/>
      <c r="C211" s="325"/>
      <c r="D211" s="325"/>
      <c r="E211" s="325"/>
      <c r="F211" s="359"/>
      <c r="G211" s="304"/>
      <c r="H211" s="360"/>
      <c r="I211" s="360"/>
      <c r="J211" s="360"/>
      <c r="K211" s="358"/>
    </row>
    <row r="212" spans="2:11" ht="15" customHeight="1">
      <c r="B212" s="357"/>
      <c r="C212" s="299" t="s">
        <v>799</v>
      </c>
      <c r="D212" s="325"/>
      <c r="E212" s="325"/>
      <c r="F212" s="318">
        <v>1</v>
      </c>
      <c r="G212" s="304"/>
      <c r="H212" s="415" t="s">
        <v>837</v>
      </c>
      <c r="I212" s="415"/>
      <c r="J212" s="415"/>
      <c r="K212" s="358"/>
    </row>
    <row r="213" spans="2:11" ht="15" customHeight="1">
      <c r="B213" s="357"/>
      <c r="C213" s="325"/>
      <c r="D213" s="325"/>
      <c r="E213" s="325"/>
      <c r="F213" s="318">
        <v>2</v>
      </c>
      <c r="G213" s="304"/>
      <c r="H213" s="415" t="s">
        <v>838</v>
      </c>
      <c r="I213" s="415"/>
      <c r="J213" s="415"/>
      <c r="K213" s="358"/>
    </row>
    <row r="214" spans="2:11" ht="15" customHeight="1">
      <c r="B214" s="357"/>
      <c r="C214" s="325"/>
      <c r="D214" s="325"/>
      <c r="E214" s="325"/>
      <c r="F214" s="318">
        <v>3</v>
      </c>
      <c r="G214" s="304"/>
      <c r="H214" s="415" t="s">
        <v>839</v>
      </c>
      <c r="I214" s="415"/>
      <c r="J214" s="415"/>
      <c r="K214" s="358"/>
    </row>
    <row r="215" spans="2:11" ht="15" customHeight="1">
      <c r="B215" s="357"/>
      <c r="C215" s="325"/>
      <c r="D215" s="325"/>
      <c r="E215" s="325"/>
      <c r="F215" s="318">
        <v>4</v>
      </c>
      <c r="G215" s="304"/>
      <c r="H215" s="415" t="s">
        <v>840</v>
      </c>
      <c r="I215" s="415"/>
      <c r="J215" s="415"/>
      <c r="K215" s="358"/>
    </row>
    <row r="216" spans="2:11" ht="12.75" customHeight="1">
      <c r="B216" s="361"/>
      <c r="C216" s="362"/>
      <c r="D216" s="362"/>
      <c r="E216" s="362"/>
      <c r="F216" s="362"/>
      <c r="G216" s="362"/>
      <c r="H216" s="362"/>
      <c r="I216" s="362"/>
      <c r="J216" s="362"/>
      <c r="K216" s="363"/>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1.1 - Soupis prací - Výmě...</vt:lpstr>
      <vt:lpstr>2.1 - Soupis prací - Vedl...</vt:lpstr>
      <vt:lpstr>Pokyny pro vyplnění</vt:lpstr>
      <vt:lpstr>'1.1 - Soupis prací - Výmě...'!Názvy_tisku</vt:lpstr>
      <vt:lpstr>'2.1 - Soupis prací - Vedl...'!Názvy_tisku</vt:lpstr>
      <vt:lpstr>'Rekapitulace stavby'!Názvy_tisku</vt:lpstr>
      <vt:lpstr>'1.1 - Soupis prací - Výmě...'!Oblast_tisku</vt:lpstr>
      <vt:lpstr>'2.1 - Soupis prací - Vedl...'!Oblast_tisku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OEM-PC\OEM</dc:creator>
  <cp:lastModifiedBy>OEM</cp:lastModifiedBy>
  <dcterms:created xsi:type="dcterms:W3CDTF">2017-04-22T15:22:15Z</dcterms:created>
  <dcterms:modified xsi:type="dcterms:W3CDTF">2017-04-22T15:22:20Z</dcterms:modified>
</cp:coreProperties>
</file>